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1760" windowHeight="5805" activeTab="0"/>
  </bookViews>
  <sheets>
    <sheet name="Prices" sheetId="1" r:id="rId1"/>
  </sheets>
  <definedNames>
    <definedName name="d_1">'Prices'!$E$14:$G$14</definedName>
    <definedName name="K">'Prices'!$B$16</definedName>
    <definedName name="P">'Prices'!$7:$7</definedName>
    <definedName name="Po">'Prices'!$B$1</definedName>
    <definedName name="Ret">'Prices'!$B$2</definedName>
    <definedName name="Rf">'Prices'!$B$17</definedName>
    <definedName name="SD">'Prices'!$B$3</definedName>
    <definedName name="T">'Prices'!$B$6</definedName>
    <definedName name="TA">'Prices'!$B$4</definedName>
    <definedName name="TB">'Prices'!$B$5</definedName>
    <definedName name="TC">'Prices'!$B$6</definedName>
  </definedNames>
  <calcPr fullCalcOnLoad="1"/>
</workbook>
</file>

<file path=xl/sharedStrings.xml><?xml version="1.0" encoding="utf-8"?>
<sst xmlns="http://schemas.openxmlformats.org/spreadsheetml/2006/main" count="23" uniqueCount="23">
  <si>
    <t>Start chart at P =</t>
  </si>
  <si>
    <t>End chart at P =</t>
  </si>
  <si>
    <t>dP =</t>
  </si>
  <si>
    <t>See</t>
  </si>
  <si>
    <t>Current Stock Price:  Po =</t>
  </si>
  <si>
    <t>Mean Annual Return:  Ret =</t>
  </si>
  <si>
    <t>Standard Deviation:  SD =</t>
  </si>
  <si>
    <t>Price:  P =</t>
  </si>
  <si>
    <t>Option Strike Price:  K =</t>
  </si>
  <si>
    <t>Risk-free Rate:  Rf =</t>
  </si>
  <si>
    <t>Distribution A =</t>
  </si>
  <si>
    <t>Distribution B =</t>
  </si>
  <si>
    <t>Distribution C =</t>
  </si>
  <si>
    <t>Distribution of stock prices (and Expected Prices)</t>
  </si>
  <si>
    <t>C =</t>
  </si>
  <si>
    <r>
      <t xml:space="preserve">Years into the future:  </t>
    </r>
    <r>
      <rPr>
        <b/>
        <sz val="8"/>
        <color indexed="10"/>
        <rFont val="Arial"/>
        <family val="2"/>
      </rPr>
      <t>TA</t>
    </r>
    <r>
      <rPr>
        <b/>
        <sz val="8"/>
        <rFont val="Arial"/>
        <family val="2"/>
      </rPr>
      <t xml:space="preserve"> =</t>
    </r>
  </si>
  <si>
    <r>
      <t xml:space="preserve">Years into the future:  </t>
    </r>
    <r>
      <rPr>
        <b/>
        <sz val="8"/>
        <color indexed="12"/>
        <rFont val="Arial"/>
        <family val="2"/>
      </rPr>
      <t>TB</t>
    </r>
    <r>
      <rPr>
        <b/>
        <sz val="8"/>
        <rFont val="Arial"/>
        <family val="2"/>
      </rPr>
      <t xml:space="preserve"> =</t>
    </r>
  </si>
  <si>
    <r>
      <t xml:space="preserve">Years into the future:  </t>
    </r>
    <r>
      <rPr>
        <b/>
        <sz val="8"/>
        <color indexed="20"/>
        <rFont val="Arial"/>
        <family val="2"/>
      </rPr>
      <t>TC</t>
    </r>
    <r>
      <rPr>
        <b/>
        <sz val="8"/>
        <rFont val="Arial"/>
        <family val="2"/>
      </rPr>
      <t xml:space="preserve"> =</t>
    </r>
  </si>
  <si>
    <t>d_1 =</t>
  </si>
  <si>
    <r>
      <t xml:space="preserve">Option Premium (expiry @ </t>
    </r>
    <r>
      <rPr>
        <b/>
        <sz val="8"/>
        <color indexed="10"/>
        <rFont val="Arial"/>
        <family val="2"/>
      </rPr>
      <t>TA</t>
    </r>
    <r>
      <rPr>
        <b/>
        <sz val="8"/>
        <color indexed="8"/>
        <rFont val="Arial"/>
        <family val="2"/>
      </rPr>
      <t>)</t>
    </r>
  </si>
  <si>
    <r>
      <t xml:space="preserve">Option Premium (expiry @ </t>
    </r>
    <r>
      <rPr>
        <b/>
        <sz val="8"/>
        <color indexed="12"/>
        <rFont val="Arial"/>
        <family val="2"/>
      </rPr>
      <t>TB</t>
    </r>
    <r>
      <rPr>
        <b/>
        <sz val="8"/>
        <color indexed="8"/>
        <rFont val="Arial"/>
        <family val="2"/>
      </rPr>
      <t>)</t>
    </r>
  </si>
  <si>
    <r>
      <t xml:space="preserve">Option Premium (expiry @ </t>
    </r>
    <r>
      <rPr>
        <b/>
        <sz val="8"/>
        <color indexed="20"/>
        <rFont val="Arial"/>
        <family val="2"/>
      </rPr>
      <t>TC</t>
    </r>
    <r>
      <rPr>
        <b/>
        <sz val="8"/>
        <color indexed="8"/>
        <rFont val="Arial"/>
        <family val="2"/>
      </rPr>
      <t>)</t>
    </r>
  </si>
  <si>
    <t xml:space="preserve"> http://www.gummy-stuff.org/Ito-summary.htm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</si>
</sst>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0.0000"/>
  </numFmts>
  <fonts count="17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7"/>
      <color indexed="2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7"/>
      <color indexed="20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2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72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 horizontal="right" vertical="center"/>
    </xf>
    <xf numFmtId="172" fontId="1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/>
    </xf>
    <xf numFmtId="172" fontId="3" fillId="4" borderId="0" xfId="0" applyNumberFormat="1" applyFont="1" applyFill="1" applyAlignment="1">
      <alignment/>
    </xf>
    <xf numFmtId="172" fontId="5" fillId="4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5" fontId="3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4" borderId="0" xfId="0" applyFont="1" applyFill="1" applyAlignment="1">
      <alignment/>
    </xf>
    <xf numFmtId="2" fontId="7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172" fontId="13" fillId="4" borderId="0" xfId="0" applyNumberFormat="1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Prices!$B$4</c:f>
              <c:strCache>
                <c:ptCount val="1"/>
                <c:pt idx="0">
                  <c:v>1.00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Prices!$B$7:$Z$7</c:f>
              <c:numCache>
                <c:ptCount val="25"/>
                <c:pt idx="0">
                  <c:v>5</c:v>
                </c:pt>
                <c:pt idx="1">
                  <c:v>7.291666666666666</c:v>
                </c:pt>
                <c:pt idx="2">
                  <c:v>9.583333333333332</c:v>
                </c:pt>
                <c:pt idx="3">
                  <c:v>11.874999999999998</c:v>
                </c:pt>
                <c:pt idx="4">
                  <c:v>14.166666666666664</c:v>
                </c:pt>
                <c:pt idx="5">
                  <c:v>16.458333333333332</c:v>
                </c:pt>
                <c:pt idx="6">
                  <c:v>18.75</c:v>
                </c:pt>
                <c:pt idx="7">
                  <c:v>21.041666666666668</c:v>
                </c:pt>
                <c:pt idx="8">
                  <c:v>23.333333333333336</c:v>
                </c:pt>
                <c:pt idx="9">
                  <c:v>25.625000000000004</c:v>
                </c:pt>
                <c:pt idx="10">
                  <c:v>27.91666666666667</c:v>
                </c:pt>
                <c:pt idx="11">
                  <c:v>30.20833333333334</c:v>
                </c:pt>
                <c:pt idx="12">
                  <c:v>32.50000000000001</c:v>
                </c:pt>
                <c:pt idx="13">
                  <c:v>34.79166666666667</c:v>
                </c:pt>
                <c:pt idx="14">
                  <c:v>37.083333333333336</c:v>
                </c:pt>
                <c:pt idx="15">
                  <c:v>39.375</c:v>
                </c:pt>
                <c:pt idx="16">
                  <c:v>41.666666666666664</c:v>
                </c:pt>
                <c:pt idx="17">
                  <c:v>43.95833333333333</c:v>
                </c:pt>
                <c:pt idx="18">
                  <c:v>46.24999999999999</c:v>
                </c:pt>
                <c:pt idx="19">
                  <c:v>48.54166666666666</c:v>
                </c:pt>
                <c:pt idx="20">
                  <c:v>50.83333333333332</c:v>
                </c:pt>
                <c:pt idx="21">
                  <c:v>53.124999999999986</c:v>
                </c:pt>
                <c:pt idx="22">
                  <c:v>55.41666666666665</c:v>
                </c:pt>
                <c:pt idx="23">
                  <c:v>57.708333333333314</c:v>
                </c:pt>
                <c:pt idx="24">
                  <c:v>59.99999999999998</c:v>
                </c:pt>
              </c:numCache>
            </c:numRef>
          </c:xVal>
          <c:yVal>
            <c:numRef>
              <c:f>Prices!$B$8:$Z$8</c:f>
              <c:numCache>
                <c:ptCount val="25"/>
                <c:pt idx="0">
                  <c:v>1.77424151231948E-08</c:v>
                </c:pt>
                <c:pt idx="1">
                  <c:v>2.3936668301500327E-05</c:v>
                </c:pt>
                <c:pt idx="2">
                  <c:v>0.001068005441560319</c:v>
                </c:pt>
                <c:pt idx="3">
                  <c:v>0.009106972127699897</c:v>
                </c:pt>
                <c:pt idx="4">
                  <c:v>0.030604194497115347</c:v>
                </c:pt>
                <c:pt idx="5">
                  <c:v>0.057949457982079323</c:v>
                </c:pt>
                <c:pt idx="6">
                  <c:v>0.07536303319994624</c:v>
                </c:pt>
                <c:pt idx="7">
                  <c:v>0.07579992942887107</c:v>
                </c:pt>
                <c:pt idx="8">
                  <c:v>0.06358755886139887</c:v>
                </c:pt>
                <c:pt idx="9">
                  <c:v>0.046782726850191844</c:v>
                </c:pt>
                <c:pt idx="10">
                  <c:v>0.03125013241349737</c:v>
                </c:pt>
                <c:pt idx="11">
                  <c:v>0.019424369920634267</c:v>
                </c:pt>
                <c:pt idx="12">
                  <c:v>0.011437451051194706</c:v>
                </c:pt>
                <c:pt idx="13">
                  <c:v>0.006464720686324987</c:v>
                </c:pt>
                <c:pt idx="14">
                  <c:v>0.003542769738414458</c:v>
                </c:pt>
                <c:pt idx="15">
                  <c:v>0.001896801552588896</c:v>
                </c:pt>
                <c:pt idx="16">
                  <c:v>0.0009980440983686678</c:v>
                </c:pt>
                <c:pt idx="17">
                  <c:v>0.0005184770403125997</c:v>
                </c:pt>
                <c:pt idx="18">
                  <c:v>0.00026689496968098963</c:v>
                </c:pt>
                <c:pt idx="19">
                  <c:v>0.00013653257480389163</c:v>
                </c:pt>
                <c:pt idx="20">
                  <c:v>6.956953014756688E-05</c:v>
                </c:pt>
                <c:pt idx="21">
                  <c:v>3.5374733589380204E-05</c:v>
                </c:pt>
                <c:pt idx="22">
                  <c:v>1.797657722237561E-05</c:v>
                </c:pt>
                <c:pt idx="23">
                  <c:v>9.140809981662888E-06</c:v>
                </c:pt>
                <c:pt idx="24">
                  <c:v>4.6553318098712435E-06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Prices!$G$16</c:f>
              <c:numCache>
                <c:ptCount val="1"/>
                <c:pt idx="0">
                  <c:v>21.883485674104207</c:v>
                </c:pt>
              </c:numCache>
            </c:numRef>
          </c:xVal>
          <c:yVal>
            <c:numRef>
              <c:f>Prices!$H$16</c:f>
              <c:numCache>
                <c:ptCount val="1"/>
                <c:pt idx="0">
                  <c:v>0.07235368128088726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Prices!$B$5</c:f>
              <c:strCache>
                <c:ptCount val="1"/>
                <c:pt idx="0">
                  <c:v>2.00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Prices!$B$7:$Z$7</c:f>
              <c:numCache>
                <c:ptCount val="25"/>
                <c:pt idx="0">
                  <c:v>5</c:v>
                </c:pt>
                <c:pt idx="1">
                  <c:v>7.291666666666666</c:v>
                </c:pt>
                <c:pt idx="2">
                  <c:v>9.583333333333332</c:v>
                </c:pt>
                <c:pt idx="3">
                  <c:v>11.874999999999998</c:v>
                </c:pt>
                <c:pt idx="4">
                  <c:v>14.166666666666664</c:v>
                </c:pt>
                <c:pt idx="5">
                  <c:v>16.458333333333332</c:v>
                </c:pt>
                <c:pt idx="6">
                  <c:v>18.75</c:v>
                </c:pt>
                <c:pt idx="7">
                  <c:v>21.041666666666668</c:v>
                </c:pt>
                <c:pt idx="8">
                  <c:v>23.333333333333336</c:v>
                </c:pt>
                <c:pt idx="9">
                  <c:v>25.625000000000004</c:v>
                </c:pt>
                <c:pt idx="10">
                  <c:v>27.91666666666667</c:v>
                </c:pt>
                <c:pt idx="11">
                  <c:v>30.20833333333334</c:v>
                </c:pt>
                <c:pt idx="12">
                  <c:v>32.50000000000001</c:v>
                </c:pt>
                <c:pt idx="13">
                  <c:v>34.79166666666667</c:v>
                </c:pt>
                <c:pt idx="14">
                  <c:v>37.083333333333336</c:v>
                </c:pt>
                <c:pt idx="15">
                  <c:v>39.375</c:v>
                </c:pt>
                <c:pt idx="16">
                  <c:v>41.666666666666664</c:v>
                </c:pt>
                <c:pt idx="17">
                  <c:v>43.95833333333333</c:v>
                </c:pt>
                <c:pt idx="18">
                  <c:v>46.24999999999999</c:v>
                </c:pt>
                <c:pt idx="19">
                  <c:v>48.54166666666666</c:v>
                </c:pt>
                <c:pt idx="20">
                  <c:v>50.83333333333332</c:v>
                </c:pt>
                <c:pt idx="21">
                  <c:v>53.124999999999986</c:v>
                </c:pt>
                <c:pt idx="22">
                  <c:v>55.41666666666665</c:v>
                </c:pt>
                <c:pt idx="23">
                  <c:v>57.708333333333314</c:v>
                </c:pt>
                <c:pt idx="24">
                  <c:v>59.99999999999998</c:v>
                </c:pt>
              </c:numCache>
            </c:numRef>
          </c:xVal>
          <c:yVal>
            <c:numRef>
              <c:f>Prices!$B$9:$Z$9</c:f>
              <c:numCache>
                <c:ptCount val="25"/>
                <c:pt idx="0">
                  <c:v>2.660941128772129E-05</c:v>
                </c:pt>
                <c:pt idx="1">
                  <c:v>0.0009663735726822845</c:v>
                </c:pt>
                <c:pt idx="2">
                  <c:v>0.006402347359554591</c:v>
                </c:pt>
                <c:pt idx="3">
                  <c:v>0.018575734423942388</c:v>
                </c:pt>
                <c:pt idx="4">
                  <c:v>0.03387274905046285</c:v>
                </c:pt>
                <c:pt idx="5">
                  <c:v>0.04640140295308196</c:v>
                </c:pt>
                <c:pt idx="6">
                  <c:v>0.05270928739840425</c:v>
                </c:pt>
                <c:pt idx="7">
                  <c:v>0.05267929991751142</c:v>
                </c:pt>
                <c:pt idx="8">
                  <c:v>0.04809996617595801</c:v>
                </c:pt>
                <c:pt idx="9">
                  <c:v>0.04114156879884427</c:v>
                </c:pt>
                <c:pt idx="10">
                  <c:v>0.03353883881314073</c:v>
                </c:pt>
                <c:pt idx="11">
                  <c:v>0.026379567165224636</c:v>
                </c:pt>
                <c:pt idx="12">
                  <c:v>0.020197895531601985</c:v>
                </c:pt>
                <c:pt idx="13">
                  <c:v>0.015154046794315215</c:v>
                </c:pt>
                <c:pt idx="14">
                  <c:v>0.011196804579906287</c:v>
                </c:pt>
                <c:pt idx="15">
                  <c:v>0.008178098356507539</c:v>
                </c:pt>
                <c:pt idx="16">
                  <c:v>0.005922147240561074</c:v>
                </c:pt>
                <c:pt idx="17">
                  <c:v>0.004261588642318525</c:v>
                </c:pt>
                <c:pt idx="18">
                  <c:v>0.0030529158969609016</c:v>
                </c:pt>
                <c:pt idx="19">
                  <c:v>0.0021803825514903653</c:v>
                </c:pt>
                <c:pt idx="20">
                  <c:v>0.0015542578720517575</c:v>
                </c:pt>
                <c:pt idx="21">
                  <c:v>0.0011068419704366808</c:v>
                </c:pt>
                <c:pt idx="22">
                  <c:v>0.0007880291605199287</c:v>
                </c:pt>
                <c:pt idx="23">
                  <c:v>0.0005612459016964638</c:v>
                </c:pt>
                <c:pt idx="24">
                  <c:v>0.00040006336276487384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Prices!$B$7:$Z$7</c:f>
              <c:numCache>
                <c:ptCount val="25"/>
                <c:pt idx="0">
                  <c:v>5</c:v>
                </c:pt>
                <c:pt idx="1">
                  <c:v>7.291666666666666</c:v>
                </c:pt>
                <c:pt idx="2">
                  <c:v>9.583333333333332</c:v>
                </c:pt>
                <c:pt idx="3">
                  <c:v>11.874999999999998</c:v>
                </c:pt>
                <c:pt idx="4">
                  <c:v>14.166666666666664</c:v>
                </c:pt>
                <c:pt idx="5">
                  <c:v>16.458333333333332</c:v>
                </c:pt>
                <c:pt idx="6">
                  <c:v>18.75</c:v>
                </c:pt>
                <c:pt idx="7">
                  <c:v>21.041666666666668</c:v>
                </c:pt>
                <c:pt idx="8">
                  <c:v>23.333333333333336</c:v>
                </c:pt>
                <c:pt idx="9">
                  <c:v>25.625000000000004</c:v>
                </c:pt>
                <c:pt idx="10">
                  <c:v>27.91666666666667</c:v>
                </c:pt>
                <c:pt idx="11">
                  <c:v>30.20833333333334</c:v>
                </c:pt>
                <c:pt idx="12">
                  <c:v>32.50000000000001</c:v>
                </c:pt>
                <c:pt idx="13">
                  <c:v>34.79166666666667</c:v>
                </c:pt>
                <c:pt idx="14">
                  <c:v>37.083333333333336</c:v>
                </c:pt>
                <c:pt idx="15">
                  <c:v>39.375</c:v>
                </c:pt>
                <c:pt idx="16">
                  <c:v>41.666666666666664</c:v>
                </c:pt>
                <c:pt idx="17">
                  <c:v>43.95833333333333</c:v>
                </c:pt>
                <c:pt idx="18">
                  <c:v>46.24999999999999</c:v>
                </c:pt>
                <c:pt idx="19">
                  <c:v>48.54166666666666</c:v>
                </c:pt>
                <c:pt idx="20">
                  <c:v>50.83333333333332</c:v>
                </c:pt>
                <c:pt idx="21">
                  <c:v>53.124999999999986</c:v>
                </c:pt>
                <c:pt idx="22">
                  <c:v>55.41666666666665</c:v>
                </c:pt>
                <c:pt idx="23">
                  <c:v>57.708333333333314</c:v>
                </c:pt>
                <c:pt idx="24">
                  <c:v>59.99999999999998</c:v>
                </c:pt>
              </c:numCache>
            </c:numRef>
          </c:xVal>
          <c:yVal>
            <c:numRef>
              <c:f>Prices!$B$10:$Z$10</c:f>
              <c:numCache>
                <c:ptCount val="25"/>
                <c:pt idx="0">
                  <c:v>0.0002740569636183181</c:v>
                </c:pt>
                <c:pt idx="1">
                  <c:v>0.002982887618043844</c:v>
                </c:pt>
                <c:pt idx="2">
                  <c:v>0.010464678439933442</c:v>
                </c:pt>
                <c:pt idx="3">
                  <c:v>0.021196690284938993</c:v>
                </c:pt>
                <c:pt idx="4">
                  <c:v>0.03152620344907423</c:v>
                </c:pt>
                <c:pt idx="5">
                  <c:v>0.038769460271834914</c:v>
                </c:pt>
                <c:pt idx="6">
                  <c:v>0.04209800048107828</c:v>
                </c:pt>
                <c:pt idx="7">
                  <c:v>0.04198509350578678</c:v>
                </c:pt>
                <c:pt idx="8">
                  <c:v>0.03943365591220988</c:v>
                </c:pt>
                <c:pt idx="9">
                  <c:v>0.03546587552877712</c:v>
                </c:pt>
                <c:pt idx="10">
                  <c:v>0.03089665579529586</c:v>
                </c:pt>
                <c:pt idx="11">
                  <c:v>0.026284878423091802</c:v>
                </c:pt>
                <c:pt idx="12">
                  <c:v>0.02196661532466067</c:v>
                </c:pt>
                <c:pt idx="13">
                  <c:v>0.018112829913434145</c:v>
                </c:pt>
                <c:pt idx="14">
                  <c:v>0.014784587819239041</c:v>
                </c:pt>
                <c:pt idx="15">
                  <c:v>0.011976425186688835</c:v>
                </c:pt>
                <c:pt idx="16">
                  <c:v>0.009646884742207292</c:v>
                </c:pt>
                <c:pt idx="17">
                  <c:v>0.007738383655777178</c:v>
                </c:pt>
                <c:pt idx="18">
                  <c:v>0.006189245692931313</c:v>
                </c:pt>
                <c:pt idx="19">
                  <c:v>0.004940408981509973</c:v>
                </c:pt>
                <c:pt idx="20">
                  <c:v>0.003938726360512271</c:v>
                </c:pt>
                <c:pt idx="21">
                  <c:v>0.003138203949661349</c:v>
                </c:pt>
                <c:pt idx="22">
                  <c:v>0.0025000696927162656</c:v>
                </c:pt>
                <c:pt idx="23">
                  <c:v>0.00199223584048306</c:v>
                </c:pt>
                <c:pt idx="24">
                  <c:v>0.0015884963699558555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Prices!$B$7:$Z$7</c:f>
              <c:numCache>
                <c:ptCount val="25"/>
                <c:pt idx="0">
                  <c:v>5</c:v>
                </c:pt>
                <c:pt idx="1">
                  <c:v>7.291666666666666</c:v>
                </c:pt>
                <c:pt idx="2">
                  <c:v>9.583333333333332</c:v>
                </c:pt>
                <c:pt idx="3">
                  <c:v>11.874999999999998</c:v>
                </c:pt>
                <c:pt idx="4">
                  <c:v>14.166666666666664</c:v>
                </c:pt>
                <c:pt idx="5">
                  <c:v>16.458333333333332</c:v>
                </c:pt>
                <c:pt idx="6">
                  <c:v>18.75</c:v>
                </c:pt>
                <c:pt idx="7">
                  <c:v>21.041666666666668</c:v>
                </c:pt>
                <c:pt idx="8">
                  <c:v>23.333333333333336</c:v>
                </c:pt>
                <c:pt idx="9">
                  <c:v>25.625000000000004</c:v>
                </c:pt>
                <c:pt idx="10">
                  <c:v>27.91666666666667</c:v>
                </c:pt>
                <c:pt idx="11">
                  <c:v>30.20833333333334</c:v>
                </c:pt>
                <c:pt idx="12">
                  <c:v>32.50000000000001</c:v>
                </c:pt>
                <c:pt idx="13">
                  <c:v>34.79166666666667</c:v>
                </c:pt>
                <c:pt idx="14">
                  <c:v>37.083333333333336</c:v>
                </c:pt>
                <c:pt idx="15">
                  <c:v>39.375</c:v>
                </c:pt>
                <c:pt idx="16">
                  <c:v>41.666666666666664</c:v>
                </c:pt>
                <c:pt idx="17">
                  <c:v>43.95833333333333</c:v>
                </c:pt>
                <c:pt idx="18">
                  <c:v>46.24999999999999</c:v>
                </c:pt>
                <c:pt idx="19">
                  <c:v>48.54166666666666</c:v>
                </c:pt>
                <c:pt idx="20">
                  <c:v>50.83333333333332</c:v>
                </c:pt>
                <c:pt idx="21">
                  <c:v>53.124999999999986</c:v>
                </c:pt>
                <c:pt idx="22">
                  <c:v>55.41666666666665</c:v>
                </c:pt>
                <c:pt idx="23">
                  <c:v>57.708333333333314</c:v>
                </c:pt>
                <c:pt idx="24">
                  <c:v>59.99999999999998</c:v>
                </c:pt>
              </c:numCache>
            </c:numRef>
          </c:xVal>
          <c:yVal>
            <c:numRef>
              <c:f>Prices!$B$10:$Z$10</c:f>
              <c:numCache>
                <c:ptCount val="25"/>
                <c:pt idx="0">
                  <c:v>0.0002740569636183181</c:v>
                </c:pt>
                <c:pt idx="1">
                  <c:v>0.002982887618043844</c:v>
                </c:pt>
                <c:pt idx="2">
                  <c:v>0.010464678439933442</c:v>
                </c:pt>
                <c:pt idx="3">
                  <c:v>0.021196690284938993</c:v>
                </c:pt>
                <c:pt idx="4">
                  <c:v>0.03152620344907423</c:v>
                </c:pt>
                <c:pt idx="5">
                  <c:v>0.038769460271834914</c:v>
                </c:pt>
                <c:pt idx="6">
                  <c:v>0.04209800048107828</c:v>
                </c:pt>
                <c:pt idx="7">
                  <c:v>0.04198509350578678</c:v>
                </c:pt>
                <c:pt idx="8">
                  <c:v>0.03943365591220988</c:v>
                </c:pt>
                <c:pt idx="9">
                  <c:v>0.03546587552877712</c:v>
                </c:pt>
                <c:pt idx="10">
                  <c:v>0.03089665579529586</c:v>
                </c:pt>
                <c:pt idx="11">
                  <c:v>0.026284878423091802</c:v>
                </c:pt>
                <c:pt idx="12">
                  <c:v>0.02196661532466067</c:v>
                </c:pt>
                <c:pt idx="13">
                  <c:v>0.018112829913434145</c:v>
                </c:pt>
                <c:pt idx="14">
                  <c:v>0.014784587819239041</c:v>
                </c:pt>
                <c:pt idx="15">
                  <c:v>0.011976425186688835</c:v>
                </c:pt>
                <c:pt idx="16">
                  <c:v>0.009646884742207292</c:v>
                </c:pt>
                <c:pt idx="17">
                  <c:v>0.007738383655777178</c:v>
                </c:pt>
                <c:pt idx="18">
                  <c:v>0.006189245692931313</c:v>
                </c:pt>
                <c:pt idx="19">
                  <c:v>0.004940408981509973</c:v>
                </c:pt>
                <c:pt idx="20">
                  <c:v>0.003938726360512271</c:v>
                </c:pt>
                <c:pt idx="21">
                  <c:v>0.003138203949661349</c:v>
                </c:pt>
                <c:pt idx="22">
                  <c:v>0.0025000696927162656</c:v>
                </c:pt>
                <c:pt idx="23">
                  <c:v>0.00199223584048306</c:v>
                </c:pt>
                <c:pt idx="24">
                  <c:v>0.0015884963699558555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Prices!$G$17</c:f>
              <c:numCache>
                <c:ptCount val="1"/>
                <c:pt idx="0">
                  <c:v>23.944347262436203</c:v>
                </c:pt>
              </c:numCache>
            </c:numRef>
          </c:xVal>
          <c:yVal>
            <c:numRef>
              <c:f>Prices!$H$17</c:f>
              <c:numCache>
                <c:ptCount val="1"/>
                <c:pt idx="0">
                  <c:v>0.04639446869948362</c:v>
                </c:pt>
              </c:numCache>
            </c:numRef>
          </c:yVal>
          <c:smooth val="1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Prices!$G$18</c:f>
              <c:numCache>
                <c:ptCount val="1"/>
                <c:pt idx="0">
                  <c:v>26.199289014664945</c:v>
                </c:pt>
              </c:numCache>
            </c:numRef>
          </c:xVal>
          <c:yVal>
            <c:numRef>
              <c:f>Prices!$H$18</c:f>
              <c:numCache>
                <c:ptCount val="1"/>
                <c:pt idx="0">
                  <c:v>0.034351139420109034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Prices!$E$16</c:f>
              <c:numCache>
                <c:ptCount val="1"/>
                <c:pt idx="0">
                  <c:v>21.21020160152876</c:v>
                </c:pt>
              </c:numCache>
            </c:numRef>
          </c:xVal>
          <c:yVal>
            <c:numRef>
              <c:f>Prices!$F$16</c:f>
              <c:numCache>
                <c:ptCount val="1"/>
                <c:pt idx="0">
                  <c:v>0.07523592427762277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Prices!$E$17</c:f>
              <c:numCache>
                <c:ptCount val="1"/>
                <c:pt idx="0">
                  <c:v>22.49363259887466</c:v>
                </c:pt>
              </c:numCache>
            </c:numRef>
          </c:xVal>
          <c:yVal>
            <c:numRef>
              <c:f>Prices!$F$17</c:f>
              <c:numCache>
                <c:ptCount val="1"/>
                <c:pt idx="0">
                  <c:v>0.05016438150376674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Prices!$E$18</c:f>
              <c:numCache>
                <c:ptCount val="1"/>
                <c:pt idx="0">
                  <c:v>23.854724108642536</c:v>
                </c:pt>
              </c:numCache>
            </c:numRef>
          </c:xVal>
          <c:yVal>
            <c:numRef>
              <c:f>Prices!$F$18</c:f>
              <c:numCache>
                <c:ptCount val="1"/>
                <c:pt idx="0">
                  <c:v>0.03862202420483116</c:v>
                </c:pt>
              </c:numCache>
            </c:numRef>
          </c:yVal>
          <c:smooth val="1"/>
        </c:ser>
        <c:axId val="64801151"/>
        <c:axId val="21139792"/>
      </c:scatterChart>
      <c:valAx>
        <c:axId val="648011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9792"/>
        <c:crosses val="autoZero"/>
        <c:crossBetween val="midCat"/>
        <c:dispUnits/>
      </c:valAx>
      <c:valAx>
        <c:axId val="2113979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80115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86A8A8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86A8A8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0.67925</cdr:x>
      <cdr:y>0.06075</cdr:y>
    </cdr:to>
    <cdr:sp textlink="Prices!$D$13">
      <cdr:nvSpPr>
        <cdr:cNvPr id="1" name="TextBox 1"/>
        <cdr:cNvSpPr txBox="1">
          <a:spLocks noChangeArrowheads="1"/>
        </cdr:cNvSpPr>
      </cdr:nvSpPr>
      <cdr:spPr>
        <a:xfrm>
          <a:off x="0" y="0"/>
          <a:ext cx="2076450" cy="1619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2e9adffa-4dc2-41f5-a338-e23372a12b90}" type="TxLink">
            <a:rPr lang="en-US" cap="none" sz="700" b="0" i="0" u="none" baseline="0">
              <a:latin typeface="Arial"/>
              <a:ea typeface="Arial"/>
              <a:cs typeface="Arial"/>
            </a:rPr>
            <a:t>Distribution of stock prices (and Expected Prices)</a:t>
          </a:fld>
        </a:p>
      </cdr:txBody>
    </cdr:sp>
  </cdr:relSizeAnchor>
  <cdr:relSizeAnchor xmlns:cdr="http://schemas.openxmlformats.org/drawingml/2006/chartDrawing">
    <cdr:from>
      <cdr:x>0.785</cdr:x>
      <cdr:y>0.00375</cdr:y>
    </cdr:from>
    <cdr:to>
      <cdr:x>1</cdr:x>
      <cdr:y>0.0645</cdr:y>
    </cdr:to>
    <cdr:sp textlink="Prices!$D$16">
      <cdr:nvSpPr>
        <cdr:cNvPr id="2" name="TextBox 5"/>
        <cdr:cNvSpPr txBox="1">
          <a:spLocks noChangeArrowheads="1"/>
        </cdr:cNvSpPr>
      </cdr:nvSpPr>
      <cdr:spPr>
        <a:xfrm>
          <a:off x="2390775" y="9525"/>
          <a:ext cx="657225" cy="1619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b97dfd94-d81d-4c63-847b-f040853ef86f}" type="TxLink">
            <a:rPr lang="en-US" cap="none" sz="700" b="0" i="0" u="none" baseline="0">
              <a:latin typeface="Arial"/>
              <a:ea typeface="Arial"/>
              <a:cs typeface="Arial"/>
            </a:rPr>
            <a:t>T= 1.0  ($21.88)</a:t>
          </a:fld>
        </a:p>
      </cdr:txBody>
    </cdr:sp>
  </cdr:relSizeAnchor>
  <cdr:relSizeAnchor xmlns:cdr="http://schemas.openxmlformats.org/drawingml/2006/chartDrawing">
    <cdr:from>
      <cdr:x>0.785</cdr:x>
      <cdr:y>0.08725</cdr:y>
    </cdr:from>
    <cdr:to>
      <cdr:x>1</cdr:x>
      <cdr:y>0.1445</cdr:y>
    </cdr:to>
    <cdr:sp textlink="Prices!$D$17">
      <cdr:nvSpPr>
        <cdr:cNvPr id="3" name="TextBox 6"/>
        <cdr:cNvSpPr txBox="1">
          <a:spLocks noChangeArrowheads="1"/>
        </cdr:cNvSpPr>
      </cdr:nvSpPr>
      <cdr:spPr>
        <a:xfrm>
          <a:off x="2390775" y="228600"/>
          <a:ext cx="6572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449aaf85-94e9-461f-a862-ff3a216edc74}" type="TxLink">
            <a:rPr lang="en-US" cap="none" sz="600" b="0" i="0" u="none" baseline="0">
              <a:latin typeface="Arial"/>
              <a:ea typeface="Arial"/>
              <a:cs typeface="Arial"/>
            </a:rPr>
            <a:t>T= 2.0  ($23.94)</a:t>
          </a:fld>
        </a:p>
      </cdr:txBody>
    </cdr:sp>
  </cdr:relSizeAnchor>
  <cdr:relSizeAnchor xmlns:cdr="http://schemas.openxmlformats.org/drawingml/2006/chartDrawing">
    <cdr:from>
      <cdr:x>0.785</cdr:x>
      <cdr:y>0.17975</cdr:y>
    </cdr:from>
    <cdr:to>
      <cdr:x>1</cdr:x>
      <cdr:y>0.237</cdr:y>
    </cdr:to>
    <cdr:sp textlink="Prices!$D$18">
      <cdr:nvSpPr>
        <cdr:cNvPr id="4" name="TextBox 7"/>
        <cdr:cNvSpPr txBox="1">
          <a:spLocks noChangeArrowheads="1"/>
        </cdr:cNvSpPr>
      </cdr:nvSpPr>
      <cdr:spPr>
        <a:xfrm>
          <a:off x="2390775" y="476250"/>
          <a:ext cx="6572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9bad8528-dd02-45af-98c2-e139f59e05ed}" type="TxLink">
            <a:rPr lang="en-US" cap="none" sz="600" b="0" i="0" u="none" baseline="0">
              <a:latin typeface="Arial"/>
              <a:ea typeface="Arial"/>
              <a:cs typeface="Arial"/>
            </a:rPr>
            <a:t>T= 3.0  ($26.20)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7</xdr:col>
      <xdr:colOff>428625</xdr:colOff>
      <xdr:row>19</xdr:row>
      <xdr:rowOff>95250</xdr:rowOff>
    </xdr:to>
    <xdr:graphicFrame>
      <xdr:nvGraphicFramePr>
        <xdr:cNvPr id="1" name="Chart 3"/>
        <xdr:cNvGraphicFramePr/>
      </xdr:nvGraphicFramePr>
      <xdr:xfrm>
        <a:off x="2257425" y="38100"/>
        <a:ext cx="3057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219075</xdr:colOff>
      <xdr:row>21</xdr:row>
      <xdr:rowOff>57150</xdr:rowOff>
    </xdr:from>
    <xdr:to>
      <xdr:col>7</xdr:col>
      <xdr:colOff>190500</xdr:colOff>
      <xdr:row>25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952750"/>
          <a:ext cx="26384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selection activeCell="A27" sqref="A27"/>
    </sheetView>
  </sheetViews>
  <sheetFormatPr defaultColWidth="9.33203125" defaultRowHeight="11.25"/>
  <cols>
    <col min="1" max="1" width="29.5" style="2" customWidth="1"/>
    <col min="3" max="12" width="9.33203125" style="10" customWidth="1"/>
  </cols>
  <sheetData>
    <row r="1" spans="1:2" ht="12" thickTop="1">
      <c r="A1" s="25" t="s">
        <v>4</v>
      </c>
      <c r="B1" s="3">
        <v>20</v>
      </c>
    </row>
    <row r="2" spans="1:2" ht="11.25">
      <c r="A2" s="24" t="s">
        <v>5</v>
      </c>
      <c r="B2" s="4">
        <v>0.09</v>
      </c>
    </row>
    <row r="3" spans="1:12" s="1" customFormat="1" ht="11.25">
      <c r="A3" s="24" t="s">
        <v>6</v>
      </c>
      <c r="B3" s="4">
        <v>0.25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11.25">
      <c r="A4" s="24" t="s">
        <v>15</v>
      </c>
      <c r="B4" s="23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" customFormat="1" ht="11.25">
      <c r="A5" s="24" t="s">
        <v>16</v>
      </c>
      <c r="B5" s="23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ht="12" thickBot="1">
      <c r="A6" s="26" t="s">
        <v>17</v>
      </c>
      <c r="B6" s="5">
        <v>3</v>
      </c>
    </row>
    <row r="7" spans="1:26" s="21" customFormat="1" ht="10.5" thickTop="1">
      <c r="A7" s="39" t="s">
        <v>7</v>
      </c>
      <c r="B7" s="20">
        <f>B12</f>
        <v>5</v>
      </c>
      <c r="C7" s="20">
        <f>B7+$E$12</f>
        <v>7.291666666666666</v>
      </c>
      <c r="D7" s="20">
        <f aca="true" t="shared" si="0" ref="D7:Z7">C7+$E$12</f>
        <v>9.583333333333332</v>
      </c>
      <c r="E7" s="20">
        <f t="shared" si="0"/>
        <v>11.874999999999998</v>
      </c>
      <c r="F7" s="20">
        <f t="shared" si="0"/>
        <v>14.166666666666664</v>
      </c>
      <c r="G7" s="20">
        <f t="shared" si="0"/>
        <v>16.458333333333332</v>
      </c>
      <c r="H7" s="20">
        <f t="shared" si="0"/>
        <v>18.75</v>
      </c>
      <c r="I7" s="20">
        <f t="shared" si="0"/>
        <v>21.041666666666668</v>
      </c>
      <c r="J7" s="20">
        <f t="shared" si="0"/>
        <v>23.333333333333336</v>
      </c>
      <c r="K7" s="20">
        <f t="shared" si="0"/>
        <v>25.625000000000004</v>
      </c>
      <c r="L7" s="20">
        <f t="shared" si="0"/>
        <v>27.91666666666667</v>
      </c>
      <c r="M7" s="20">
        <f t="shared" si="0"/>
        <v>30.20833333333334</v>
      </c>
      <c r="N7" s="20">
        <f t="shared" si="0"/>
        <v>32.50000000000001</v>
      </c>
      <c r="O7" s="20">
        <f t="shared" si="0"/>
        <v>34.79166666666667</v>
      </c>
      <c r="P7" s="20">
        <f t="shared" si="0"/>
        <v>37.083333333333336</v>
      </c>
      <c r="Q7" s="20">
        <f t="shared" si="0"/>
        <v>39.375</v>
      </c>
      <c r="R7" s="20">
        <f t="shared" si="0"/>
        <v>41.666666666666664</v>
      </c>
      <c r="S7" s="20">
        <f t="shared" si="0"/>
        <v>43.95833333333333</v>
      </c>
      <c r="T7" s="20">
        <f t="shared" si="0"/>
        <v>46.24999999999999</v>
      </c>
      <c r="U7" s="20">
        <f t="shared" si="0"/>
        <v>48.54166666666666</v>
      </c>
      <c r="V7" s="20">
        <f t="shared" si="0"/>
        <v>50.83333333333332</v>
      </c>
      <c r="W7" s="20">
        <f t="shared" si="0"/>
        <v>53.124999999999986</v>
      </c>
      <c r="X7" s="20">
        <f t="shared" si="0"/>
        <v>55.41666666666665</v>
      </c>
      <c r="Y7" s="20">
        <f t="shared" si="0"/>
        <v>57.708333333333314</v>
      </c>
      <c r="Z7" s="20">
        <f t="shared" si="0"/>
        <v>59.99999999999998</v>
      </c>
    </row>
    <row r="8" spans="1:26" s="31" customFormat="1" ht="9.75">
      <c r="A8" s="36" t="s">
        <v>10</v>
      </c>
      <c r="B8" s="30">
        <f>1/(SD*P*SQRT(2*PI()*TA))*EXP(-((LN(P/Po)-(Ret-SD^2/2)*TA)^2)/(2*TA*SD^2))</f>
        <v>1.77424151231948E-08</v>
      </c>
      <c r="C8" s="30">
        <f aca="true" t="shared" si="1" ref="C8:Z8">1/(SD*P*SQRT(2*PI()*TA))*EXP(-((LN(P/Po)-(Ret-SD^2/2)*TA)^2)/(2*TA*SD^2))</f>
        <v>2.3936668301500327E-05</v>
      </c>
      <c r="D8" s="30">
        <f t="shared" si="1"/>
        <v>0.001068005441560319</v>
      </c>
      <c r="E8" s="30">
        <f t="shared" si="1"/>
        <v>0.009106972127699897</v>
      </c>
      <c r="F8" s="30">
        <f t="shared" si="1"/>
        <v>0.030604194497115347</v>
      </c>
      <c r="G8" s="30">
        <f t="shared" si="1"/>
        <v>0.057949457982079323</v>
      </c>
      <c r="H8" s="30">
        <f t="shared" si="1"/>
        <v>0.07536303319994624</v>
      </c>
      <c r="I8" s="30">
        <f t="shared" si="1"/>
        <v>0.07579992942887107</v>
      </c>
      <c r="J8" s="30">
        <f t="shared" si="1"/>
        <v>0.06358755886139887</v>
      </c>
      <c r="K8" s="30">
        <f t="shared" si="1"/>
        <v>0.046782726850191844</v>
      </c>
      <c r="L8" s="30">
        <f t="shared" si="1"/>
        <v>0.03125013241349737</v>
      </c>
      <c r="M8" s="30">
        <f t="shared" si="1"/>
        <v>0.019424369920634267</v>
      </c>
      <c r="N8" s="30">
        <f t="shared" si="1"/>
        <v>0.011437451051194706</v>
      </c>
      <c r="O8" s="30">
        <f t="shared" si="1"/>
        <v>0.006464720686324987</v>
      </c>
      <c r="P8" s="30">
        <f t="shared" si="1"/>
        <v>0.003542769738414458</v>
      </c>
      <c r="Q8" s="30">
        <f t="shared" si="1"/>
        <v>0.001896801552588896</v>
      </c>
      <c r="R8" s="30">
        <f t="shared" si="1"/>
        <v>0.0009980440983686678</v>
      </c>
      <c r="S8" s="30">
        <f t="shared" si="1"/>
        <v>0.0005184770403125997</v>
      </c>
      <c r="T8" s="30">
        <f t="shared" si="1"/>
        <v>0.00026689496968098963</v>
      </c>
      <c r="U8" s="30">
        <f t="shared" si="1"/>
        <v>0.00013653257480389163</v>
      </c>
      <c r="V8" s="30">
        <f t="shared" si="1"/>
        <v>6.956953014756688E-05</v>
      </c>
      <c r="W8" s="30">
        <f t="shared" si="1"/>
        <v>3.5374733589380204E-05</v>
      </c>
      <c r="X8" s="30">
        <f t="shared" si="1"/>
        <v>1.797657722237561E-05</v>
      </c>
      <c r="Y8" s="30">
        <f t="shared" si="1"/>
        <v>9.140809981662888E-06</v>
      </c>
      <c r="Z8" s="30">
        <f t="shared" si="1"/>
        <v>4.6553318098712435E-06</v>
      </c>
    </row>
    <row r="9" spans="1:26" s="33" customFormat="1" ht="9.75">
      <c r="A9" s="37" t="s">
        <v>11</v>
      </c>
      <c r="B9" s="32">
        <f>1/(SD*P*SQRT(2*PI()*TB))*EXP(-((LN(P/Po)-(Ret-SD^2/2)*TB)^2)/(2*TB*SD^2))</f>
        <v>2.660941128772129E-05</v>
      </c>
      <c r="C9" s="32">
        <f aca="true" t="shared" si="2" ref="C9:Z9">1/(SD*P*SQRT(2*PI()*TB))*EXP(-((LN(P/Po)-(Ret-SD^2/2)*TB)^2)/(2*TB*SD^2))</f>
        <v>0.0009663735726822845</v>
      </c>
      <c r="D9" s="32">
        <f t="shared" si="2"/>
        <v>0.006402347359554591</v>
      </c>
      <c r="E9" s="32">
        <f t="shared" si="2"/>
        <v>0.018575734423942388</v>
      </c>
      <c r="F9" s="32">
        <f t="shared" si="2"/>
        <v>0.03387274905046285</v>
      </c>
      <c r="G9" s="32">
        <f t="shared" si="2"/>
        <v>0.04640140295308196</v>
      </c>
      <c r="H9" s="32">
        <f t="shared" si="2"/>
        <v>0.05270928739840425</v>
      </c>
      <c r="I9" s="32">
        <f t="shared" si="2"/>
        <v>0.05267929991751142</v>
      </c>
      <c r="J9" s="32">
        <f t="shared" si="2"/>
        <v>0.04809996617595801</v>
      </c>
      <c r="K9" s="32">
        <f t="shared" si="2"/>
        <v>0.04114156879884427</v>
      </c>
      <c r="L9" s="32">
        <f t="shared" si="2"/>
        <v>0.03353883881314073</v>
      </c>
      <c r="M9" s="32">
        <f t="shared" si="2"/>
        <v>0.026379567165224636</v>
      </c>
      <c r="N9" s="32">
        <f t="shared" si="2"/>
        <v>0.020197895531601985</v>
      </c>
      <c r="O9" s="32">
        <f t="shared" si="2"/>
        <v>0.015154046794315215</v>
      </c>
      <c r="P9" s="32">
        <f t="shared" si="2"/>
        <v>0.011196804579906287</v>
      </c>
      <c r="Q9" s="32">
        <f t="shared" si="2"/>
        <v>0.008178098356507539</v>
      </c>
      <c r="R9" s="32">
        <f t="shared" si="2"/>
        <v>0.005922147240561074</v>
      </c>
      <c r="S9" s="32">
        <f t="shared" si="2"/>
        <v>0.004261588642318525</v>
      </c>
      <c r="T9" s="32">
        <f t="shared" si="2"/>
        <v>0.0030529158969609016</v>
      </c>
      <c r="U9" s="32">
        <f t="shared" si="2"/>
        <v>0.0021803825514903653</v>
      </c>
      <c r="V9" s="32">
        <f t="shared" si="2"/>
        <v>0.0015542578720517575</v>
      </c>
      <c r="W9" s="32">
        <f t="shared" si="2"/>
        <v>0.0011068419704366808</v>
      </c>
      <c r="X9" s="32">
        <f t="shared" si="2"/>
        <v>0.0007880291605199287</v>
      </c>
      <c r="Y9" s="32">
        <f t="shared" si="2"/>
        <v>0.0005612459016964638</v>
      </c>
      <c r="Z9" s="32">
        <f t="shared" si="2"/>
        <v>0.00040006336276487384</v>
      </c>
    </row>
    <row r="10" spans="1:26" s="35" customFormat="1" ht="9.75">
      <c r="A10" s="38" t="s">
        <v>12</v>
      </c>
      <c r="B10" s="34">
        <f>1/(SD*P*SQRT(2*PI()*TC))*EXP(-((LN(P/Po)-(Ret-SD^2/2)*TC)^2)/(2*TC*SD^2))</f>
        <v>0.0002740569636183181</v>
      </c>
      <c r="C10" s="34">
        <f aca="true" t="shared" si="3" ref="C10:Z10">1/(SD*P*SQRT(2*PI()*TC))*EXP(-((LN(P/Po)-(Ret-SD^2/2)*TC)^2)/(2*TC*SD^2))</f>
        <v>0.002982887618043844</v>
      </c>
      <c r="D10" s="34">
        <f t="shared" si="3"/>
        <v>0.010464678439933442</v>
      </c>
      <c r="E10" s="34">
        <f t="shared" si="3"/>
        <v>0.021196690284938993</v>
      </c>
      <c r="F10" s="34">
        <f t="shared" si="3"/>
        <v>0.03152620344907423</v>
      </c>
      <c r="G10" s="34">
        <f t="shared" si="3"/>
        <v>0.038769460271834914</v>
      </c>
      <c r="H10" s="34">
        <f t="shared" si="3"/>
        <v>0.04209800048107828</v>
      </c>
      <c r="I10" s="34">
        <f t="shared" si="3"/>
        <v>0.04198509350578678</v>
      </c>
      <c r="J10" s="34">
        <f t="shared" si="3"/>
        <v>0.03943365591220988</v>
      </c>
      <c r="K10" s="34">
        <f t="shared" si="3"/>
        <v>0.03546587552877712</v>
      </c>
      <c r="L10" s="34">
        <f t="shared" si="3"/>
        <v>0.03089665579529586</v>
      </c>
      <c r="M10" s="34">
        <f t="shared" si="3"/>
        <v>0.026284878423091802</v>
      </c>
      <c r="N10" s="34">
        <f t="shared" si="3"/>
        <v>0.02196661532466067</v>
      </c>
      <c r="O10" s="34">
        <f t="shared" si="3"/>
        <v>0.018112829913434145</v>
      </c>
      <c r="P10" s="34">
        <f t="shared" si="3"/>
        <v>0.014784587819239041</v>
      </c>
      <c r="Q10" s="34">
        <f t="shared" si="3"/>
        <v>0.011976425186688835</v>
      </c>
      <c r="R10" s="34">
        <f t="shared" si="3"/>
        <v>0.009646884742207292</v>
      </c>
      <c r="S10" s="34">
        <f t="shared" si="3"/>
        <v>0.007738383655777178</v>
      </c>
      <c r="T10" s="34">
        <f t="shared" si="3"/>
        <v>0.006189245692931313</v>
      </c>
      <c r="U10" s="34">
        <f t="shared" si="3"/>
        <v>0.004940408981509973</v>
      </c>
      <c r="V10" s="34">
        <f t="shared" si="3"/>
        <v>0.003938726360512271</v>
      </c>
      <c r="W10" s="34">
        <f t="shared" si="3"/>
        <v>0.003138203949661349</v>
      </c>
      <c r="X10" s="34">
        <f t="shared" si="3"/>
        <v>0.0025000696927162656</v>
      </c>
      <c r="Y10" s="34">
        <f t="shared" si="3"/>
        <v>0.00199223584048306</v>
      </c>
      <c r="Z10" s="34">
        <f t="shared" si="3"/>
        <v>0.0015884963699558555</v>
      </c>
    </row>
    <row r="11" s="10" customFormat="1" ht="4.5" customHeight="1" thickBot="1">
      <c r="A11" s="12"/>
    </row>
    <row r="12" spans="1:7" ht="12" thickTop="1">
      <c r="A12" s="6" t="s">
        <v>0</v>
      </c>
      <c r="B12" s="3">
        <v>5</v>
      </c>
      <c r="D12" s="16" t="s">
        <v>2</v>
      </c>
      <c r="E12" s="17">
        <f>(B13-B12)/24</f>
        <v>2.2916666666666665</v>
      </c>
      <c r="F12" s="18"/>
      <c r="G12" s="18"/>
    </row>
    <row r="13" spans="1:7" ht="12" thickBot="1">
      <c r="A13" s="7" t="s">
        <v>1</v>
      </c>
      <c r="B13" s="8">
        <v>60</v>
      </c>
      <c r="D13" s="18" t="s">
        <v>13</v>
      </c>
      <c r="E13" s="18"/>
      <c r="F13" s="18"/>
      <c r="G13" s="18"/>
    </row>
    <row r="14" spans="1:7" s="10" customFormat="1" ht="9" customHeight="1" thickTop="1">
      <c r="A14" s="12"/>
      <c r="D14" s="22" t="s">
        <v>18</v>
      </c>
      <c r="E14" s="29">
        <f>((LN(Po/K)+(Ret+SD^2/2)*TA)/(SD*SQRT(TA)))</f>
        <v>3.257588722239781</v>
      </c>
      <c r="F14" s="29">
        <f>((LN(Po/K)+(Ret+SD^2/2)*TA)/(SD*SQRT(TA)))</f>
        <v>3.257588722239781</v>
      </c>
      <c r="G14" s="29">
        <f>((LN(Po/K)+(Ret+SD^2/2)*TA)/(SD*SQRT(TA)))</f>
        <v>3.257588722239781</v>
      </c>
    </row>
    <row r="15" spans="1:7" ht="12" thickBot="1">
      <c r="A15" s="12"/>
      <c r="B15" s="10"/>
      <c r="D15" s="22" t="s">
        <v>14</v>
      </c>
      <c r="E15" s="29">
        <f>Po*NORMSDIST(d_1)-K*EXP(-Rf*TA)*NORMSDIST(d_1-SD*SQRT(TA))</f>
        <v>10.583517490368195</v>
      </c>
      <c r="F15" s="29">
        <f>Po*NORMSDIST(d_1)-K*EXP(-Rf*TB)*NORMSDIST(d_1-SD*SQRT(TB))</f>
        <v>11.13589517383924</v>
      </c>
      <c r="G15" s="29">
        <f>Po*NORMSDIST(d_1)-K*EXP(-Rf*TC)*NORMSDIST(d_1-SD*SQRT(TC))</f>
        <v>11.655833062664074</v>
      </c>
    </row>
    <row r="16" spans="1:8" ht="12" thickTop="1">
      <c r="A16" s="6" t="s">
        <v>8</v>
      </c>
      <c r="B16" s="3">
        <v>10</v>
      </c>
      <c r="D16" s="18" t="str">
        <f>"T= "&amp;TEXT(TA,"0.0")&amp;"  ("&amp;TEXT(G16,"$0.00")&amp;")"</f>
        <v>T= 1.0  ($21.88)</v>
      </c>
      <c r="E16" s="19">
        <f>Po*EXP((Ret-SD^2/2)*TA)</f>
        <v>21.21020160152876</v>
      </c>
      <c r="F16" s="27">
        <f>1/(SD*E16*SQRT(2*PI()*TA))*EXP(-((LN(E16/Po)-(Ret-SD^2/2)*TA)^2)/(2*TA*SD^2))</f>
        <v>0.07523592427762277</v>
      </c>
      <c r="G16" s="19">
        <f>Po*EXP(Ret*TA)</f>
        <v>21.883485674104207</v>
      </c>
      <c r="H16" s="27">
        <f>1/(SD*G16*SQRT(2*PI()*TA))*EXP(-((LN(G16/Po)-(Ret-SD^2/2)*TA)^2)/(2*TA*SD^2))</f>
        <v>0.07235368128088726</v>
      </c>
    </row>
    <row r="17" spans="1:8" ht="12" thickBot="1">
      <c r="A17" s="7" t="s">
        <v>9</v>
      </c>
      <c r="B17" s="9">
        <v>0.06</v>
      </c>
      <c r="D17" s="18" t="str">
        <f>"T= "&amp;TEXT(TB,"0.0")&amp;"  ("&amp;TEXT(G17,"$0.00")&amp;")"</f>
        <v>T= 2.0  ($23.94)</v>
      </c>
      <c r="E17" s="19">
        <f>Po*EXP((Ret-SD^2/2)*TB)</f>
        <v>22.49363259887466</v>
      </c>
      <c r="F17" s="27">
        <f>1/(SD*E17*SQRT(2*PI()*TB))*EXP(-((LN(E17/Po)-(Ret-SD^2/2)*TB)^2)/(2*TB*SD^2))</f>
        <v>0.05016438150376674</v>
      </c>
      <c r="G17" s="19">
        <f>Po*EXP(Ret*TB)</f>
        <v>23.944347262436203</v>
      </c>
      <c r="H17" s="27">
        <f>1/(SD*G17*SQRT(2*PI()*TB))*EXP(-((LN(G17/Po)-(Ret-SD^2/2)*TB)^2)/(2*TB*SD^2))</f>
        <v>0.04639446869948362</v>
      </c>
    </row>
    <row r="18" spans="1:8" ht="12" thickTop="1">
      <c r="A18" s="14" t="s">
        <v>19</v>
      </c>
      <c r="B18" s="15">
        <f>E15</f>
        <v>10.583517490368195</v>
      </c>
      <c r="D18" s="18" t="str">
        <f>"T= "&amp;TEXT(TC,"0.0")&amp;"  ("&amp;TEXT(G18,"$0.00")&amp;")"</f>
        <v>T= 3.0  ($26.20)</v>
      </c>
      <c r="E18" s="19">
        <f>Po*EXP((Ret-SD^2/2)*TC)</f>
        <v>23.854724108642536</v>
      </c>
      <c r="F18" s="27">
        <f>1/(SD*E18*SQRT(2*PI()*TC))*EXP(-((LN(E18/Po)-(Ret-SD^2/2)*TC)^2)/(2*TC*SD^2))</f>
        <v>0.03862202420483116</v>
      </c>
      <c r="G18" s="19">
        <f>Po*EXP(Ret*TC)</f>
        <v>26.199289014664945</v>
      </c>
      <c r="H18" s="27">
        <f>1/(SD*G18*SQRT(2*PI()*TC))*EXP(-((LN(G18/Po)-(Ret-SD^2/2)*TC)^2)/(2*TC*SD^2))</f>
        <v>0.034351139420109034</v>
      </c>
    </row>
    <row r="19" spans="1:2" ht="11.25">
      <c r="A19" s="14" t="s">
        <v>20</v>
      </c>
      <c r="B19" s="15">
        <f>F15</f>
        <v>11.13589517383924</v>
      </c>
    </row>
    <row r="20" spans="1:2" ht="11.25">
      <c r="A20" s="14" t="s">
        <v>21</v>
      </c>
      <c r="B20" s="15">
        <f>G15</f>
        <v>11.655833062664074</v>
      </c>
    </row>
    <row r="21" spans="1:3" ht="11.25">
      <c r="A21" s="12"/>
      <c r="B21" s="28" t="s">
        <v>3</v>
      </c>
      <c r="C21" s="13" t="s">
        <v>22</v>
      </c>
    </row>
    <row r="22" spans="1:2" ht="11.25">
      <c r="A22" s="12"/>
      <c r="B22" s="10"/>
    </row>
    <row r="23" spans="1:2" ht="11.25">
      <c r="A23" s="12"/>
      <c r="B23" s="10"/>
    </row>
    <row r="24" ht="11.25">
      <c r="A24" s="12"/>
    </row>
    <row r="25" spans="1:2" ht="11.25">
      <c r="A25" s="12"/>
      <c r="B25" s="10"/>
    </row>
    <row r="26" spans="1:2" ht="11.25">
      <c r="A26" s="12"/>
      <c r="B26" s="10"/>
    </row>
    <row r="27" spans="1:2" ht="11.25">
      <c r="A27" s="12"/>
      <c r="B27" s="10"/>
    </row>
    <row r="28" spans="1:2" ht="11.25">
      <c r="A28" s="12"/>
      <c r="B28" s="10"/>
    </row>
    <row r="29" spans="1:2" ht="11.25">
      <c r="A29" s="12"/>
      <c r="B29" s="10"/>
    </row>
    <row r="30" spans="1:2" ht="11.25">
      <c r="A30" s="12"/>
      <c r="B30" s="10"/>
    </row>
    <row r="31" spans="1:2" ht="11.25">
      <c r="A31" s="12"/>
      <c r="B31" s="10"/>
    </row>
    <row r="32" spans="1:2" ht="11.25">
      <c r="A32" s="12"/>
      <c r="B32" s="10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2003-05-09T08:23:32Z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