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225" windowHeight="5760" activeTab="0"/>
  </bookViews>
  <sheets>
    <sheet name="Download" sheetId="1" r:id="rId1"/>
  </sheets>
  <externalReferences>
    <externalReference r:id="rId4"/>
  </externalReferences>
  <definedNames>
    <definedName name="_Table1_Out" hidden="1">'[1]mape'!#REF!</definedName>
    <definedName name="anscount" hidden="1">1</definedName>
    <definedName name="Close">'Download'!$I$8:OFFSET('Download'!$I$8,COUNT('Download'!$I$8:$I$459)-1,0)</definedName>
    <definedName name="Date">'Download'!$C$8:OFFSET('Download'!$C$8,COUNT('Download'!$C$8:$C$459)-1,0)</definedName>
    <definedName name="iMax">'Download'!$AE$1</definedName>
    <definedName name="iMin">'Download'!$AE$2</definedName>
    <definedName name="Max">'Download'!$V$1</definedName>
    <definedName name="Min">'Download'!$V$2</definedName>
    <definedName name="Volume">'Download'!$L$8:OFFSET('Download'!$L$8,COUNT('Download'!$L$8:$L$459)-1,0)</definedName>
  </definedNames>
  <calcPr fullCalcOnLoad="1"/>
</workbook>
</file>

<file path=xl/sharedStrings.xml><?xml version="1.0" encoding="utf-8"?>
<sst xmlns="http://schemas.openxmlformats.org/spreadsheetml/2006/main" count="54" uniqueCount="46">
  <si>
    <t>http://chart.yahoo.com/table.csv?s=MSFT&amp;a=7&amp;b=20&amp;c=2003&amp;d=7&amp;e=20&amp;f=2005&amp;g=d&amp;q=q&amp;y=0&amp;z=MSFT&amp;x=.csv</t>
  </si>
  <si>
    <t>data points =</t>
  </si>
  <si>
    <t xml:space="preserve"> </t>
  </si>
  <si>
    <t>Adj. Close*</t>
  </si>
  <si>
    <t>URL used =</t>
  </si>
  <si>
    <t>Date</t>
  </si>
  <si>
    <t>Open</t>
  </si>
  <si>
    <t>High</t>
  </si>
  <si>
    <t>Low</t>
  </si>
  <si>
    <t>Close</t>
  </si>
  <si>
    <t>Volume</t>
  </si>
  <si>
    <t>Minimum</t>
  </si>
  <si>
    <t>Maximum</t>
  </si>
  <si>
    <r>
      <t>d</t>
    </r>
    <r>
      <rPr>
        <sz val="10"/>
        <rFont val="Arial"/>
        <family val="0"/>
      </rPr>
      <t xml:space="preserve">ays, </t>
    </r>
    <r>
      <rPr>
        <u val="single"/>
        <sz val="10"/>
        <rFont val="Arial"/>
        <family val="2"/>
      </rPr>
      <t>w</t>
    </r>
    <r>
      <rPr>
        <sz val="10"/>
        <rFont val="Arial"/>
        <family val="0"/>
      </rPr>
      <t xml:space="preserve">eeks or </t>
    </r>
    <r>
      <rPr>
        <u val="single"/>
        <sz val="10"/>
        <rFont val="Arial"/>
        <family val="2"/>
      </rPr>
      <t>m</t>
    </r>
    <r>
      <rPr>
        <sz val="10"/>
        <rFont val="Arial"/>
        <family val="0"/>
      </rPr>
      <t>onths ?</t>
    </r>
  </si>
  <si>
    <t>Index</t>
  </si>
  <si>
    <t>Returns</t>
  </si>
  <si>
    <t>Volume/1000</t>
  </si>
  <si>
    <t>Stock Symbol:</t>
  </si>
  <si>
    <t>Chart Min =</t>
  </si>
  <si>
    <t>Chart Max =</t>
  </si>
  <si>
    <t>Annualized Return =</t>
  </si>
  <si>
    <t>Start Date:</t>
  </si>
  <si>
    <t>End Date:</t>
  </si>
  <si>
    <t>Bearish</t>
  </si>
  <si>
    <t>Bullish</t>
  </si>
  <si>
    <t>H-h</t>
  </si>
  <si>
    <t>L-l</t>
  </si>
  <si>
    <t>H&lt;h &amp; L&gt;l</t>
  </si>
  <si>
    <t>H&gt;h &amp; L&lt;l</t>
  </si>
  <si>
    <t>H&gt;h &amp; L&gt;l</t>
  </si>
  <si>
    <t>H&lt;h &amp; L&lt;l</t>
  </si>
  <si>
    <t xml:space="preserve"> H = today's high</t>
  </si>
  <si>
    <t xml:space="preserve"> h = yesterday's high</t>
  </si>
  <si>
    <t xml:space="preserve"> L = today's low</t>
  </si>
  <si>
    <t xml:space="preserve"> l = yesterday's low</t>
  </si>
  <si>
    <t>Back =</t>
  </si>
  <si>
    <t>periods</t>
  </si>
  <si>
    <t>iMax=</t>
  </si>
  <si>
    <t>iMin=</t>
  </si>
  <si>
    <t xml:space="preserve">Move slider back </t>
  </si>
  <si>
    <t xml:space="preserve">and forth for closeup </t>
  </si>
  <si>
    <t>MSFT</t>
  </si>
  <si>
    <t xml:space="preserve">        Hikkake stuff</t>
  </si>
  <si>
    <t>d</t>
  </si>
  <si>
    <t>See:</t>
  </si>
  <si>
    <t>http://www.gummy-stuff.org/hikkake.htm</t>
  </si>
</sst>
</file>

<file path=xl/styles.xml><?xml version="1.0" encoding="utf-8"?>
<styleSheet xmlns="http://schemas.openxmlformats.org/spreadsheetml/2006/main">
  <numFmts count="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yyyy"/>
    <numFmt numFmtId="226" formatCode="&quot;$&quot;#,##0"/>
    <numFmt numFmtId="227" formatCode="&quot;$&quot;#,##0.00"/>
    <numFmt numFmtId="228" formatCode="mmmm\ d"/>
    <numFmt numFmtId="229" formatCode="mmm\ d"/>
    <numFmt numFmtId="230" formatCode="mmm\-d\-yy"/>
    <numFmt numFmtId="231" formatCode="mmm\ \c\,yyyy"/>
    <numFmt numFmtId="232" formatCode="mmm\ d\,yyyy"/>
    <numFmt numFmtId="233" formatCode="yyyy\-mmm\-d"/>
    <numFmt numFmtId="234" formatCode="mmm"/>
    <numFmt numFmtId="235" formatCode="mmm\-d"/>
    <numFmt numFmtId="236" formatCode="#,##0.000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4.25"/>
      <name val="Arial"/>
      <family val="2"/>
    </font>
    <font>
      <sz val="5.25"/>
      <name val="Arial"/>
      <family val="2"/>
    </font>
    <font>
      <b/>
      <sz val="10"/>
      <name val="Times New Roman"/>
      <family val="1"/>
    </font>
    <font>
      <sz val="9"/>
      <name val="Arial"/>
      <family val="0"/>
    </font>
    <font>
      <b/>
      <sz val="7"/>
      <name val="Arial"/>
      <family val="2"/>
    </font>
    <font>
      <sz val="12"/>
      <name val="Arial Black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sz val="10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medium">
        <color indexed="12"/>
      </left>
      <right style="thin">
        <color indexed="22"/>
      </right>
      <top style="thin">
        <color indexed="2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thin">
        <color indexed="22"/>
      </top>
      <bottom style="medium">
        <color indexed="12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94">
    <xf numFmtId="0" fontId="0" fillId="0" borderId="0" xfId="0" applyAlignment="1">
      <alignment/>
    </xf>
    <xf numFmtId="171" fontId="3" fillId="2" borderId="0" xfId="15" applyFont="1" applyFill="1" applyBorder="1" applyAlignment="1">
      <alignment horizontal="right"/>
    </xf>
    <xf numFmtId="0" fontId="0" fillId="2" borderId="0" xfId="0" applyFill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 horizontal="center"/>
    </xf>
    <xf numFmtId="49" fontId="3" fillId="2" borderId="2" xfId="15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14" fontId="2" fillId="2" borderId="3" xfId="15" applyNumberFormat="1" applyFont="1" applyFill="1" applyBorder="1" applyAlignment="1">
      <alignment horizontal="center"/>
    </xf>
    <xf numFmtId="14" fontId="2" fillId="2" borderId="4" xfId="15" applyNumberFormat="1" applyFont="1" applyFill="1" applyBorder="1" applyAlignment="1">
      <alignment horizontal="center"/>
    </xf>
    <xf numFmtId="171" fontId="2" fillId="2" borderId="3" xfId="15" applyFont="1" applyFill="1" applyBorder="1" applyAlignment="1">
      <alignment horizontal="right"/>
    </xf>
    <xf numFmtId="2" fontId="4" fillId="3" borderId="0" xfId="0" applyNumberFormat="1" applyFont="1" applyFill="1" applyAlignment="1">
      <alignment/>
    </xf>
    <xf numFmtId="174" fontId="4" fillId="3" borderId="0" xfId="0" applyNumberFormat="1" applyFont="1" applyFill="1" applyAlignment="1">
      <alignment/>
    </xf>
    <xf numFmtId="173" fontId="2" fillId="3" borderId="0" xfId="0" applyNumberFormat="1" applyFont="1" applyFill="1" applyAlignment="1">
      <alignment horizontal="right"/>
    </xf>
    <xf numFmtId="173" fontId="4" fillId="3" borderId="0" xfId="0" applyNumberFormat="1" applyFont="1" applyFill="1" applyAlignment="1">
      <alignment/>
    </xf>
    <xf numFmtId="182" fontId="0" fillId="0" borderId="0" xfId="0" applyNumberFormat="1" applyAlignment="1">
      <alignment/>
    </xf>
    <xf numFmtId="0" fontId="2" fillId="2" borderId="5" xfId="0" applyFont="1" applyFill="1" applyBorder="1" applyAlignment="1">
      <alignment horizontal="right"/>
    </xf>
    <xf numFmtId="1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75" fontId="2" fillId="2" borderId="3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right"/>
    </xf>
    <xf numFmtId="15" fontId="5" fillId="4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5" fontId="5" fillId="4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2" fontId="5" fillId="3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0" fontId="5" fillId="3" borderId="0" xfId="0" applyNumberFormat="1" applyFont="1" applyFill="1" applyAlignment="1">
      <alignment horizontal="center"/>
    </xf>
    <xf numFmtId="171" fontId="15" fillId="2" borderId="11" xfId="15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227" fontId="1" fillId="4" borderId="12" xfId="0" applyNumberFormat="1" applyFont="1" applyFill="1" applyBorder="1" applyAlignment="1">
      <alignment horizontal="center"/>
    </xf>
    <xf numFmtId="227" fontId="1" fillId="4" borderId="13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173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/>
    </xf>
    <xf numFmtId="0" fontId="20" fillId="6" borderId="17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17" xfId="0" applyFont="1" applyFill="1" applyBorder="1" applyAlignment="1">
      <alignment horizontal="right"/>
    </xf>
    <xf numFmtId="2" fontId="2" fillId="3" borderId="0" xfId="0" applyNumberFormat="1" applyFont="1" applyFill="1" applyAlignment="1">
      <alignment horizontal="right"/>
    </xf>
    <xf numFmtId="174" fontId="2" fillId="3" borderId="0" xfId="0" applyNumberFormat="1" applyFont="1" applyFill="1" applyAlignment="1">
      <alignment horizontal="right"/>
    </xf>
    <xf numFmtId="0" fontId="21" fillId="7" borderId="18" xfId="0" applyFont="1" applyFill="1" applyBorder="1" applyAlignment="1">
      <alignment horizontal="center"/>
    </xf>
    <xf numFmtId="0" fontId="0" fillId="7" borderId="19" xfId="0" applyFill="1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8" fillId="6" borderId="20" xfId="0" applyFont="1" applyFill="1" applyBorder="1" applyAlignment="1">
      <alignment/>
    </xf>
    <xf numFmtId="1" fontId="18" fillId="6" borderId="21" xfId="0" applyNumberFormat="1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18" fillId="6" borderId="23" xfId="0" applyFont="1" applyFill="1" applyBorder="1" applyAlignment="1">
      <alignment/>
    </xf>
    <xf numFmtId="1" fontId="18" fillId="6" borderId="0" xfId="0" applyNumberFormat="1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0" fillId="6" borderId="24" xfId="0" applyFill="1" applyBorder="1" applyAlignment="1">
      <alignment/>
    </xf>
    <xf numFmtId="1" fontId="18" fillId="6" borderId="23" xfId="0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/>
    </xf>
    <xf numFmtId="1" fontId="18" fillId="6" borderId="25" xfId="0" applyNumberFormat="1" applyFont="1" applyFill="1" applyBorder="1" applyAlignment="1">
      <alignment horizontal="left"/>
    </xf>
    <xf numFmtId="1" fontId="18" fillId="6" borderId="26" xfId="0" applyNumberFormat="1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1" fillId="2" borderId="0" xfId="0" applyFont="1" applyFill="1" applyAlignment="1">
      <alignment horizontal="center"/>
    </xf>
  </cellXfs>
  <cellStyles count="39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Hyperlink_VDX-Plot.xls Chart 1" xfId="47"/>
    <cellStyle name="Hyperlink_VDX-Plot.xls Chart 3" xfId="48"/>
    <cellStyle name="Normal_adx-stuff" xfId="49"/>
    <cellStyle name="Normal_Retriever_Zdlt" xfId="50"/>
    <cellStyle name="Percent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Download!$Y$8</c:f>
              <c:strCache>
                <c:ptCount val="1"/>
                <c:pt idx="0">
                  <c:v>Bearish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Download!$Y$400:$Y$512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24.17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24.99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25.85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26.44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</c:ser>
        <c:ser>
          <c:idx val="3"/>
          <c:order val="3"/>
          <c:tx>
            <c:strRef>
              <c:f>Download!$Z$8</c:f>
              <c:strCache>
                <c:ptCount val="1"/>
                <c:pt idx="0">
                  <c:v>Bullish</c:v>
                </c:pt>
              </c:strCache>
            </c:strRef>
          </c:tx>
          <c:spPr>
            <a:solidFill>
              <a:srgbClr val="339966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Download!$Z$400:$Z$512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24.32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25.43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25.43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24.65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25.54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26.72</c:v>
                </c:pt>
              </c:numCache>
            </c:numRef>
          </c:val>
        </c:ser>
        <c:axId val="25818739"/>
        <c:axId val="31042060"/>
      </c:barChart>
      <c:lineChart>
        <c:grouping val="standard"/>
        <c:varyColors val="0"/>
        <c:ser>
          <c:idx val="0"/>
          <c:order val="0"/>
          <c:tx>
            <c:strRef>
              <c:f>Download!$E$7</c:f>
              <c:strCache>
                <c:ptCount val="1"/>
                <c:pt idx="0">
                  <c:v>High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Download!$C$400:$C$512</c:f>
              <c:strCache>
                <c:ptCount val="113"/>
                <c:pt idx="0">
                  <c:v>38422</c:v>
                </c:pt>
                <c:pt idx="1">
                  <c:v>38425</c:v>
                </c:pt>
                <c:pt idx="2">
                  <c:v>38426</c:v>
                </c:pt>
                <c:pt idx="3">
                  <c:v>38427</c:v>
                </c:pt>
                <c:pt idx="4">
                  <c:v>38428</c:v>
                </c:pt>
                <c:pt idx="5">
                  <c:v>38429</c:v>
                </c:pt>
                <c:pt idx="6">
                  <c:v>38432</c:v>
                </c:pt>
                <c:pt idx="7">
                  <c:v>38433</c:v>
                </c:pt>
                <c:pt idx="8">
                  <c:v>38434</c:v>
                </c:pt>
                <c:pt idx="9">
                  <c:v>38435</c:v>
                </c:pt>
                <c:pt idx="10">
                  <c:v>38439</c:v>
                </c:pt>
                <c:pt idx="11">
                  <c:v>38440</c:v>
                </c:pt>
                <c:pt idx="12">
                  <c:v>38441</c:v>
                </c:pt>
                <c:pt idx="13">
                  <c:v>38442</c:v>
                </c:pt>
                <c:pt idx="14">
                  <c:v>38443</c:v>
                </c:pt>
                <c:pt idx="15">
                  <c:v>38446</c:v>
                </c:pt>
                <c:pt idx="16">
                  <c:v>38447</c:v>
                </c:pt>
                <c:pt idx="17">
                  <c:v>38448</c:v>
                </c:pt>
                <c:pt idx="18">
                  <c:v>38449</c:v>
                </c:pt>
                <c:pt idx="19">
                  <c:v>38450</c:v>
                </c:pt>
                <c:pt idx="20">
                  <c:v>38453</c:v>
                </c:pt>
                <c:pt idx="21">
                  <c:v>38454</c:v>
                </c:pt>
                <c:pt idx="22">
                  <c:v>38455</c:v>
                </c:pt>
                <c:pt idx="23">
                  <c:v>38456</c:v>
                </c:pt>
                <c:pt idx="24">
                  <c:v>38457</c:v>
                </c:pt>
                <c:pt idx="25">
                  <c:v>38460</c:v>
                </c:pt>
                <c:pt idx="26">
                  <c:v>38461</c:v>
                </c:pt>
                <c:pt idx="27">
                  <c:v>38462</c:v>
                </c:pt>
                <c:pt idx="28">
                  <c:v>38463</c:v>
                </c:pt>
                <c:pt idx="29">
                  <c:v>38464</c:v>
                </c:pt>
                <c:pt idx="30">
                  <c:v>38467</c:v>
                </c:pt>
                <c:pt idx="31">
                  <c:v>38468</c:v>
                </c:pt>
                <c:pt idx="32">
                  <c:v>38469</c:v>
                </c:pt>
                <c:pt idx="33">
                  <c:v>38470</c:v>
                </c:pt>
                <c:pt idx="34">
                  <c:v>38471</c:v>
                </c:pt>
                <c:pt idx="35">
                  <c:v>38474</c:v>
                </c:pt>
                <c:pt idx="36">
                  <c:v>38475</c:v>
                </c:pt>
                <c:pt idx="37">
                  <c:v>38476</c:v>
                </c:pt>
                <c:pt idx="38">
                  <c:v>38477</c:v>
                </c:pt>
                <c:pt idx="39">
                  <c:v>38478</c:v>
                </c:pt>
                <c:pt idx="40">
                  <c:v>38481</c:v>
                </c:pt>
                <c:pt idx="41">
                  <c:v>38482</c:v>
                </c:pt>
                <c:pt idx="42">
                  <c:v>38483</c:v>
                </c:pt>
                <c:pt idx="43">
                  <c:v>38484</c:v>
                </c:pt>
                <c:pt idx="44">
                  <c:v>38485</c:v>
                </c:pt>
                <c:pt idx="45">
                  <c:v>38488</c:v>
                </c:pt>
                <c:pt idx="46">
                  <c:v>38489</c:v>
                </c:pt>
                <c:pt idx="47">
                  <c:v>38490</c:v>
                </c:pt>
                <c:pt idx="48">
                  <c:v>38491</c:v>
                </c:pt>
                <c:pt idx="49">
                  <c:v>38492</c:v>
                </c:pt>
                <c:pt idx="50">
                  <c:v>38495</c:v>
                </c:pt>
                <c:pt idx="51">
                  <c:v>38496</c:v>
                </c:pt>
                <c:pt idx="52">
                  <c:v>38497</c:v>
                </c:pt>
                <c:pt idx="53">
                  <c:v>38498</c:v>
                </c:pt>
                <c:pt idx="54">
                  <c:v>38499</c:v>
                </c:pt>
                <c:pt idx="55">
                  <c:v>38503</c:v>
                </c:pt>
                <c:pt idx="56">
                  <c:v>38504</c:v>
                </c:pt>
                <c:pt idx="57">
                  <c:v>38505</c:v>
                </c:pt>
                <c:pt idx="58">
                  <c:v>38506</c:v>
                </c:pt>
                <c:pt idx="59">
                  <c:v>38509</c:v>
                </c:pt>
                <c:pt idx="60">
                  <c:v>38510</c:v>
                </c:pt>
                <c:pt idx="61">
                  <c:v>38511</c:v>
                </c:pt>
                <c:pt idx="62">
                  <c:v>38512</c:v>
                </c:pt>
                <c:pt idx="63">
                  <c:v>38513</c:v>
                </c:pt>
                <c:pt idx="64">
                  <c:v>38516</c:v>
                </c:pt>
                <c:pt idx="65">
                  <c:v>38517</c:v>
                </c:pt>
                <c:pt idx="66">
                  <c:v>38518</c:v>
                </c:pt>
                <c:pt idx="67">
                  <c:v>38519</c:v>
                </c:pt>
                <c:pt idx="68">
                  <c:v>38520</c:v>
                </c:pt>
                <c:pt idx="69">
                  <c:v>38523</c:v>
                </c:pt>
                <c:pt idx="70">
                  <c:v>38524</c:v>
                </c:pt>
                <c:pt idx="71">
                  <c:v>38525</c:v>
                </c:pt>
                <c:pt idx="72">
                  <c:v>38526</c:v>
                </c:pt>
                <c:pt idx="73">
                  <c:v>38527</c:v>
                </c:pt>
                <c:pt idx="74">
                  <c:v>38530</c:v>
                </c:pt>
                <c:pt idx="75">
                  <c:v>38531</c:v>
                </c:pt>
                <c:pt idx="76">
                  <c:v>38532</c:v>
                </c:pt>
                <c:pt idx="77">
                  <c:v>38533</c:v>
                </c:pt>
                <c:pt idx="78">
                  <c:v>38534</c:v>
                </c:pt>
                <c:pt idx="79">
                  <c:v>38538</c:v>
                </c:pt>
                <c:pt idx="80">
                  <c:v>38539</c:v>
                </c:pt>
                <c:pt idx="81">
                  <c:v>38540</c:v>
                </c:pt>
                <c:pt idx="82">
                  <c:v>38541</c:v>
                </c:pt>
                <c:pt idx="83">
                  <c:v>38544</c:v>
                </c:pt>
                <c:pt idx="84">
                  <c:v>38545</c:v>
                </c:pt>
                <c:pt idx="85">
                  <c:v>38546</c:v>
                </c:pt>
                <c:pt idx="86">
                  <c:v>38547</c:v>
                </c:pt>
                <c:pt idx="87">
                  <c:v>38548</c:v>
                </c:pt>
                <c:pt idx="88">
                  <c:v>38551</c:v>
                </c:pt>
                <c:pt idx="89">
                  <c:v>38552</c:v>
                </c:pt>
                <c:pt idx="90">
                  <c:v>38553</c:v>
                </c:pt>
                <c:pt idx="91">
                  <c:v>38554</c:v>
                </c:pt>
                <c:pt idx="92">
                  <c:v>38555</c:v>
                </c:pt>
                <c:pt idx="93">
                  <c:v>38558</c:v>
                </c:pt>
                <c:pt idx="94">
                  <c:v>38559</c:v>
                </c:pt>
                <c:pt idx="95">
                  <c:v>38560</c:v>
                </c:pt>
                <c:pt idx="96">
                  <c:v>38561</c:v>
                </c:pt>
                <c:pt idx="97">
                  <c:v>38562</c:v>
                </c:pt>
                <c:pt idx="98">
                  <c:v>38565</c:v>
                </c:pt>
                <c:pt idx="99">
                  <c:v>38566</c:v>
                </c:pt>
                <c:pt idx="100">
                  <c:v>38567</c:v>
                </c:pt>
                <c:pt idx="101">
                  <c:v>38568</c:v>
                </c:pt>
                <c:pt idx="102">
                  <c:v>38569</c:v>
                </c:pt>
                <c:pt idx="103">
                  <c:v>38572</c:v>
                </c:pt>
                <c:pt idx="104">
                  <c:v>38573</c:v>
                </c:pt>
                <c:pt idx="105">
                  <c:v>38574</c:v>
                </c:pt>
                <c:pt idx="106">
                  <c:v>38575</c:v>
                </c:pt>
                <c:pt idx="107">
                  <c:v>38576</c:v>
                </c:pt>
                <c:pt idx="108">
                  <c:v>38579</c:v>
                </c:pt>
                <c:pt idx="109">
                  <c:v>38580</c:v>
                </c:pt>
                <c:pt idx="110">
                  <c:v>38581</c:v>
                </c:pt>
                <c:pt idx="111">
                  <c:v>38582</c:v>
                </c:pt>
                <c:pt idx="112">
                  <c:v>38583</c:v>
                </c:pt>
              </c:strCache>
            </c:strRef>
          </c:cat>
          <c:val>
            <c:numRef>
              <c:f>Download!$E$400:$E$512</c:f>
              <c:numCache>
                <c:ptCount val="113"/>
                <c:pt idx="0">
                  <c:v>25.48</c:v>
                </c:pt>
                <c:pt idx="1">
                  <c:v>25.15</c:v>
                </c:pt>
                <c:pt idx="2">
                  <c:v>25.24</c:v>
                </c:pt>
                <c:pt idx="3">
                  <c:v>24.97</c:v>
                </c:pt>
                <c:pt idx="4">
                  <c:v>24.68</c:v>
                </c:pt>
                <c:pt idx="5">
                  <c:v>24.91</c:v>
                </c:pt>
                <c:pt idx="6">
                  <c:v>24.36</c:v>
                </c:pt>
                <c:pt idx="7">
                  <c:v>24.27</c:v>
                </c:pt>
                <c:pt idx="8">
                  <c:v>24.39</c:v>
                </c:pt>
                <c:pt idx="9">
                  <c:v>24.47</c:v>
                </c:pt>
                <c:pt idx="10">
                  <c:v>24.47</c:v>
                </c:pt>
                <c:pt idx="11">
                  <c:v>24.24</c:v>
                </c:pt>
                <c:pt idx="12">
                  <c:v>24.19</c:v>
                </c:pt>
                <c:pt idx="13">
                  <c:v>24.31</c:v>
                </c:pt>
                <c:pt idx="14">
                  <c:v>24.35</c:v>
                </c:pt>
                <c:pt idx="15">
                  <c:v>24.26</c:v>
                </c:pt>
                <c:pt idx="16">
                  <c:v>24.5</c:v>
                </c:pt>
                <c:pt idx="17">
                  <c:v>24.94</c:v>
                </c:pt>
                <c:pt idx="18">
                  <c:v>25.13</c:v>
                </c:pt>
                <c:pt idx="19">
                  <c:v>25.25</c:v>
                </c:pt>
                <c:pt idx="20">
                  <c:v>25.11</c:v>
                </c:pt>
                <c:pt idx="21">
                  <c:v>25.35</c:v>
                </c:pt>
                <c:pt idx="22">
                  <c:v>25.45</c:v>
                </c:pt>
                <c:pt idx="23">
                  <c:v>25.14</c:v>
                </c:pt>
                <c:pt idx="24">
                  <c:v>24.9</c:v>
                </c:pt>
                <c:pt idx="25">
                  <c:v>24.84</c:v>
                </c:pt>
                <c:pt idx="26">
                  <c:v>24.8</c:v>
                </c:pt>
                <c:pt idx="27">
                  <c:v>24.7</c:v>
                </c:pt>
                <c:pt idx="28">
                  <c:v>25.39</c:v>
                </c:pt>
                <c:pt idx="29">
                  <c:v>25.25</c:v>
                </c:pt>
                <c:pt idx="30">
                  <c:v>25.28</c:v>
                </c:pt>
                <c:pt idx="31">
                  <c:v>25.25</c:v>
                </c:pt>
                <c:pt idx="32">
                  <c:v>25.15</c:v>
                </c:pt>
                <c:pt idx="33">
                  <c:v>24.92</c:v>
                </c:pt>
                <c:pt idx="34">
                  <c:v>25.3</c:v>
                </c:pt>
                <c:pt idx="35">
                  <c:v>25.36</c:v>
                </c:pt>
                <c:pt idx="36">
                  <c:v>25.4</c:v>
                </c:pt>
                <c:pt idx="37">
                  <c:v>25.4</c:v>
                </c:pt>
                <c:pt idx="38">
                  <c:v>25.33</c:v>
                </c:pt>
                <c:pt idx="39">
                  <c:v>25.48</c:v>
                </c:pt>
                <c:pt idx="40">
                  <c:v>25.33</c:v>
                </c:pt>
                <c:pt idx="41">
                  <c:v>25.08</c:v>
                </c:pt>
                <c:pt idx="42">
                  <c:v>24.97</c:v>
                </c:pt>
                <c:pt idx="43">
                  <c:v>25.11</c:v>
                </c:pt>
                <c:pt idx="44">
                  <c:v>25.38</c:v>
                </c:pt>
                <c:pt idx="45">
                  <c:v>25.5</c:v>
                </c:pt>
                <c:pt idx="46">
                  <c:v>25.5</c:v>
                </c:pt>
                <c:pt idx="47">
                  <c:v>25.84</c:v>
                </c:pt>
                <c:pt idx="48">
                  <c:v>26.05</c:v>
                </c:pt>
                <c:pt idx="49">
                  <c:v>25.92</c:v>
                </c:pt>
                <c:pt idx="50">
                  <c:v>26.07</c:v>
                </c:pt>
                <c:pt idx="51">
                  <c:v>25.88</c:v>
                </c:pt>
                <c:pt idx="52">
                  <c:v>25.77</c:v>
                </c:pt>
                <c:pt idx="53">
                  <c:v>26</c:v>
                </c:pt>
                <c:pt idx="54">
                  <c:v>26.09</c:v>
                </c:pt>
                <c:pt idx="55">
                  <c:v>26.03</c:v>
                </c:pt>
                <c:pt idx="56">
                  <c:v>26</c:v>
                </c:pt>
                <c:pt idx="57">
                  <c:v>25.86</c:v>
                </c:pt>
                <c:pt idx="58">
                  <c:v>25.81</c:v>
                </c:pt>
                <c:pt idx="59">
                  <c:v>25.5</c:v>
                </c:pt>
                <c:pt idx="60">
                  <c:v>25.83</c:v>
                </c:pt>
                <c:pt idx="61">
                  <c:v>25.62</c:v>
                </c:pt>
                <c:pt idx="62">
                  <c:v>25.61</c:v>
                </c:pt>
                <c:pt idx="63">
                  <c:v>25.52</c:v>
                </c:pt>
                <c:pt idx="64">
                  <c:v>25.49</c:v>
                </c:pt>
                <c:pt idx="65">
                  <c:v>25.44</c:v>
                </c:pt>
                <c:pt idx="66">
                  <c:v>25.41</c:v>
                </c:pt>
                <c:pt idx="67">
                  <c:v>25.23</c:v>
                </c:pt>
                <c:pt idx="68">
                  <c:v>25.29</c:v>
                </c:pt>
                <c:pt idx="69">
                  <c:v>25.28</c:v>
                </c:pt>
                <c:pt idx="70">
                  <c:v>25.19</c:v>
                </c:pt>
                <c:pt idx="71">
                  <c:v>25.26</c:v>
                </c:pt>
                <c:pt idx="72">
                  <c:v>25.62</c:v>
                </c:pt>
                <c:pt idx="73">
                  <c:v>25.4</c:v>
                </c:pt>
                <c:pt idx="74">
                  <c:v>25.25</c:v>
                </c:pt>
                <c:pt idx="75">
                  <c:v>25.2</c:v>
                </c:pt>
                <c:pt idx="76">
                  <c:v>25.32</c:v>
                </c:pt>
                <c:pt idx="77">
                  <c:v>25.14</c:v>
                </c:pt>
                <c:pt idx="78">
                  <c:v>24.99</c:v>
                </c:pt>
                <c:pt idx="79">
                  <c:v>25.19</c:v>
                </c:pt>
                <c:pt idx="80">
                  <c:v>25.08</c:v>
                </c:pt>
                <c:pt idx="81">
                  <c:v>24.71</c:v>
                </c:pt>
                <c:pt idx="82">
                  <c:v>25.12</c:v>
                </c:pt>
                <c:pt idx="83">
                  <c:v>25.38</c:v>
                </c:pt>
                <c:pt idx="84">
                  <c:v>25.62</c:v>
                </c:pt>
                <c:pt idx="85">
                  <c:v>25.75</c:v>
                </c:pt>
                <c:pt idx="86">
                  <c:v>26.1</c:v>
                </c:pt>
                <c:pt idx="87">
                  <c:v>26.1</c:v>
                </c:pt>
                <c:pt idx="88">
                  <c:v>25.79</c:v>
                </c:pt>
                <c:pt idx="89">
                  <c:v>26.25</c:v>
                </c:pt>
                <c:pt idx="90">
                  <c:v>26.23</c:v>
                </c:pt>
                <c:pt idx="91">
                  <c:v>26.48</c:v>
                </c:pt>
                <c:pt idx="92">
                  <c:v>26.34</c:v>
                </c:pt>
                <c:pt idx="93">
                  <c:v>25.9</c:v>
                </c:pt>
                <c:pt idx="94">
                  <c:v>25.74</c:v>
                </c:pt>
                <c:pt idx="95">
                  <c:v>25.8</c:v>
                </c:pt>
                <c:pt idx="96">
                  <c:v>25.85</c:v>
                </c:pt>
                <c:pt idx="97">
                  <c:v>26</c:v>
                </c:pt>
                <c:pt idx="98">
                  <c:v>26.05</c:v>
                </c:pt>
                <c:pt idx="99">
                  <c:v>26.9</c:v>
                </c:pt>
                <c:pt idx="100">
                  <c:v>27.43</c:v>
                </c:pt>
                <c:pt idx="101">
                  <c:v>27.5</c:v>
                </c:pt>
                <c:pt idx="102">
                  <c:v>27.94</c:v>
                </c:pt>
                <c:pt idx="103">
                  <c:v>27.84</c:v>
                </c:pt>
                <c:pt idx="104">
                  <c:v>27.51</c:v>
                </c:pt>
                <c:pt idx="105">
                  <c:v>27.5</c:v>
                </c:pt>
                <c:pt idx="106">
                  <c:v>27.3</c:v>
                </c:pt>
                <c:pt idx="107">
                  <c:v>27.14</c:v>
                </c:pt>
                <c:pt idx="108">
                  <c:v>27.3</c:v>
                </c:pt>
                <c:pt idx="109">
                  <c:v>27.14</c:v>
                </c:pt>
                <c:pt idx="110">
                  <c:v>27.15</c:v>
                </c:pt>
                <c:pt idx="111">
                  <c:v>27.08</c:v>
                </c:pt>
                <c:pt idx="112">
                  <c:v>26.91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Download!$F$7</c:f>
              <c:strCache>
                <c:ptCount val="1"/>
                <c:pt idx="0">
                  <c:v>Low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Download!$F$400:$F$512</c:f>
              <c:numCache>
                <c:ptCount val="113"/>
                <c:pt idx="0">
                  <c:v>25.06</c:v>
                </c:pt>
                <c:pt idx="1">
                  <c:v>24.96</c:v>
                </c:pt>
                <c:pt idx="2">
                  <c:v>24.89</c:v>
                </c:pt>
                <c:pt idx="3">
                  <c:v>24.56</c:v>
                </c:pt>
                <c:pt idx="4">
                  <c:v>24.53</c:v>
                </c:pt>
                <c:pt idx="5">
                  <c:v>24.28</c:v>
                </c:pt>
                <c:pt idx="6">
                  <c:v>24.15</c:v>
                </c:pt>
                <c:pt idx="7">
                  <c:v>23.96</c:v>
                </c:pt>
                <c:pt idx="8">
                  <c:v>23.96</c:v>
                </c:pt>
                <c:pt idx="9">
                  <c:v>24.2</c:v>
                </c:pt>
                <c:pt idx="10">
                  <c:v>24.18</c:v>
                </c:pt>
                <c:pt idx="11">
                  <c:v>23.82</c:v>
                </c:pt>
                <c:pt idx="12">
                  <c:v>24</c:v>
                </c:pt>
                <c:pt idx="13">
                  <c:v>24.12</c:v>
                </c:pt>
                <c:pt idx="14">
                  <c:v>24.1</c:v>
                </c:pt>
                <c:pt idx="15">
                  <c:v>23.94</c:v>
                </c:pt>
                <c:pt idx="16">
                  <c:v>24.12</c:v>
                </c:pt>
                <c:pt idx="17">
                  <c:v>24.45</c:v>
                </c:pt>
                <c:pt idx="18">
                  <c:v>24.63</c:v>
                </c:pt>
                <c:pt idx="19">
                  <c:v>24.91</c:v>
                </c:pt>
                <c:pt idx="20">
                  <c:v>24.86</c:v>
                </c:pt>
                <c:pt idx="21">
                  <c:v>24.8</c:v>
                </c:pt>
                <c:pt idx="22">
                  <c:v>24.99</c:v>
                </c:pt>
                <c:pt idx="23">
                  <c:v>24.83</c:v>
                </c:pt>
                <c:pt idx="24">
                  <c:v>24.41</c:v>
                </c:pt>
                <c:pt idx="25">
                  <c:v>24.4</c:v>
                </c:pt>
                <c:pt idx="26">
                  <c:v>24.45</c:v>
                </c:pt>
                <c:pt idx="27">
                  <c:v>24.3</c:v>
                </c:pt>
                <c:pt idx="28">
                  <c:v>24.47</c:v>
                </c:pt>
                <c:pt idx="29">
                  <c:v>24.78</c:v>
                </c:pt>
                <c:pt idx="30">
                  <c:v>24.86</c:v>
                </c:pt>
                <c:pt idx="31">
                  <c:v>24.74</c:v>
                </c:pt>
                <c:pt idx="32">
                  <c:v>24.63</c:v>
                </c:pt>
                <c:pt idx="33">
                  <c:v>24.44</c:v>
                </c:pt>
                <c:pt idx="34">
                  <c:v>24.79</c:v>
                </c:pt>
                <c:pt idx="35">
                  <c:v>24.95</c:v>
                </c:pt>
                <c:pt idx="36">
                  <c:v>25.09</c:v>
                </c:pt>
                <c:pt idx="37">
                  <c:v>25.11</c:v>
                </c:pt>
                <c:pt idx="38">
                  <c:v>25.08</c:v>
                </c:pt>
                <c:pt idx="39">
                  <c:v>25.19</c:v>
                </c:pt>
                <c:pt idx="40">
                  <c:v>25.05</c:v>
                </c:pt>
                <c:pt idx="41">
                  <c:v>24.82</c:v>
                </c:pt>
                <c:pt idx="42">
                  <c:v>24.64</c:v>
                </c:pt>
                <c:pt idx="43">
                  <c:v>24.83</c:v>
                </c:pt>
                <c:pt idx="44">
                  <c:v>24.99</c:v>
                </c:pt>
                <c:pt idx="45">
                  <c:v>25.19</c:v>
                </c:pt>
                <c:pt idx="46">
                  <c:v>25.25</c:v>
                </c:pt>
                <c:pt idx="47">
                  <c:v>25.42</c:v>
                </c:pt>
                <c:pt idx="48">
                  <c:v>25.7</c:v>
                </c:pt>
                <c:pt idx="49">
                  <c:v>25.73</c:v>
                </c:pt>
                <c:pt idx="50">
                  <c:v>25.74</c:v>
                </c:pt>
                <c:pt idx="51">
                  <c:v>25.72</c:v>
                </c:pt>
                <c:pt idx="52">
                  <c:v>25.5</c:v>
                </c:pt>
                <c:pt idx="53">
                  <c:v>25.73</c:v>
                </c:pt>
                <c:pt idx="54">
                  <c:v>25.81</c:v>
                </c:pt>
                <c:pt idx="55">
                  <c:v>25.75</c:v>
                </c:pt>
                <c:pt idx="56">
                  <c:v>25.61</c:v>
                </c:pt>
                <c:pt idx="57">
                  <c:v>25.64</c:v>
                </c:pt>
                <c:pt idx="58">
                  <c:v>25.34</c:v>
                </c:pt>
                <c:pt idx="59">
                  <c:v>25.31</c:v>
                </c:pt>
                <c:pt idx="60">
                  <c:v>25.31</c:v>
                </c:pt>
                <c:pt idx="61">
                  <c:v>25.34</c:v>
                </c:pt>
                <c:pt idx="62">
                  <c:v>25.35</c:v>
                </c:pt>
                <c:pt idx="63">
                  <c:v>25.34</c:v>
                </c:pt>
                <c:pt idx="64">
                  <c:v>25.26</c:v>
                </c:pt>
                <c:pt idx="65">
                  <c:v>25.24</c:v>
                </c:pt>
                <c:pt idx="66">
                  <c:v>25.11</c:v>
                </c:pt>
                <c:pt idx="67">
                  <c:v>24.95</c:v>
                </c:pt>
                <c:pt idx="68">
                  <c:v>24.92</c:v>
                </c:pt>
                <c:pt idx="69">
                  <c:v>24.93</c:v>
                </c:pt>
                <c:pt idx="70">
                  <c:v>25.04</c:v>
                </c:pt>
                <c:pt idx="71">
                  <c:v>25.03</c:v>
                </c:pt>
                <c:pt idx="72">
                  <c:v>25.15</c:v>
                </c:pt>
                <c:pt idx="73">
                  <c:v>25.04</c:v>
                </c:pt>
                <c:pt idx="74">
                  <c:v>25.03</c:v>
                </c:pt>
                <c:pt idx="75">
                  <c:v>25.03</c:v>
                </c:pt>
                <c:pt idx="76">
                  <c:v>25</c:v>
                </c:pt>
                <c:pt idx="77">
                  <c:v>24.82</c:v>
                </c:pt>
                <c:pt idx="78">
                  <c:v>24.67</c:v>
                </c:pt>
                <c:pt idx="79">
                  <c:v>24.62</c:v>
                </c:pt>
                <c:pt idx="80">
                  <c:v>24.69</c:v>
                </c:pt>
                <c:pt idx="81">
                  <c:v>24.5</c:v>
                </c:pt>
                <c:pt idx="82">
                  <c:v>24.63</c:v>
                </c:pt>
                <c:pt idx="83">
                  <c:v>25.11</c:v>
                </c:pt>
                <c:pt idx="84">
                  <c:v>25.2</c:v>
                </c:pt>
                <c:pt idx="85">
                  <c:v>25.48</c:v>
                </c:pt>
                <c:pt idx="86">
                  <c:v>25.79</c:v>
                </c:pt>
                <c:pt idx="87">
                  <c:v>25.75</c:v>
                </c:pt>
                <c:pt idx="88">
                  <c:v>25.55</c:v>
                </c:pt>
                <c:pt idx="89">
                  <c:v>25.75</c:v>
                </c:pt>
                <c:pt idx="90">
                  <c:v>25.88</c:v>
                </c:pt>
                <c:pt idx="91">
                  <c:v>26</c:v>
                </c:pt>
                <c:pt idx="92">
                  <c:v>25.63</c:v>
                </c:pt>
                <c:pt idx="93">
                  <c:v>25.65</c:v>
                </c:pt>
                <c:pt idx="94">
                  <c:v>25.53</c:v>
                </c:pt>
                <c:pt idx="95">
                  <c:v>25.53</c:v>
                </c:pt>
                <c:pt idx="96">
                  <c:v>25.66</c:v>
                </c:pt>
                <c:pt idx="97">
                  <c:v>25.59</c:v>
                </c:pt>
                <c:pt idx="98">
                  <c:v>25.76</c:v>
                </c:pt>
                <c:pt idx="99">
                  <c:v>25.87</c:v>
                </c:pt>
                <c:pt idx="100">
                  <c:v>26.73</c:v>
                </c:pt>
                <c:pt idx="101">
                  <c:v>27.05</c:v>
                </c:pt>
                <c:pt idx="102">
                  <c:v>27.25</c:v>
                </c:pt>
                <c:pt idx="103">
                  <c:v>27.08</c:v>
                </c:pt>
                <c:pt idx="104">
                  <c:v>27.01</c:v>
                </c:pt>
                <c:pt idx="105">
                  <c:v>26.85</c:v>
                </c:pt>
                <c:pt idx="106">
                  <c:v>26.89</c:v>
                </c:pt>
                <c:pt idx="107">
                  <c:v>26.9</c:v>
                </c:pt>
                <c:pt idx="108">
                  <c:v>26.69</c:v>
                </c:pt>
                <c:pt idx="109">
                  <c:v>26.7</c:v>
                </c:pt>
                <c:pt idx="110">
                  <c:v>26.66</c:v>
                </c:pt>
                <c:pt idx="111">
                  <c:v>26.8</c:v>
                </c:pt>
                <c:pt idx="112">
                  <c:v>26.7</c:v>
                </c:pt>
              </c:numCache>
            </c:numRef>
          </c:val>
          <c:smooth val="0"/>
        </c:ser>
        <c:axId val="25818739"/>
        <c:axId val="31042060"/>
      </c:lineChart>
      <c:catAx>
        <c:axId val="258187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-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  <c:max val="28"/>
          <c:min val="2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187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5975"/>
          <c:h val="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Download!$AJ$8</c:f>
              <c:strCache>
                <c:ptCount val="1"/>
                <c:pt idx="0">
                  <c:v>Bearish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Download!$AJ$9:$AJ$24</c:f>
              <c:numCache>
                <c:ptCount val="1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26.44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Download!$AK$8</c:f>
              <c:strCache>
                <c:ptCount val="1"/>
                <c:pt idx="0">
                  <c:v>Bullish</c:v>
                </c:pt>
              </c:strCache>
            </c:strRef>
          </c:tx>
          <c:spPr>
            <a:solidFill>
              <a:srgbClr val="339966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Download!$AD$9:$AD$24</c:f>
              <c:strCache>
                <c:ptCount val="16"/>
                <c:pt idx="0">
                  <c:v>38538</c:v>
                </c:pt>
                <c:pt idx="1">
                  <c:v>38539</c:v>
                </c:pt>
                <c:pt idx="2">
                  <c:v>38540</c:v>
                </c:pt>
                <c:pt idx="3">
                  <c:v>38541</c:v>
                </c:pt>
                <c:pt idx="4">
                  <c:v>38544</c:v>
                </c:pt>
                <c:pt idx="5">
                  <c:v>38545</c:v>
                </c:pt>
                <c:pt idx="6">
                  <c:v>38546</c:v>
                </c:pt>
                <c:pt idx="7">
                  <c:v>38547</c:v>
                </c:pt>
                <c:pt idx="8">
                  <c:v>38548</c:v>
                </c:pt>
                <c:pt idx="9">
                  <c:v>38551</c:v>
                </c:pt>
                <c:pt idx="10">
                  <c:v>38552</c:v>
                </c:pt>
                <c:pt idx="11">
                  <c:v>38553</c:v>
                </c:pt>
                <c:pt idx="12">
                  <c:v>38554</c:v>
                </c:pt>
                <c:pt idx="13">
                  <c:v>38555</c:v>
                </c:pt>
                <c:pt idx="14">
                  <c:v>38558</c:v>
                </c:pt>
                <c:pt idx="15">
                  <c:v>38559</c:v>
                </c:pt>
              </c:strCache>
            </c:strRef>
          </c:cat>
          <c:val>
            <c:numRef>
              <c:f>Download!$AK$9:$AK$24</c:f>
              <c:numCache>
                <c:ptCount val="16"/>
                <c:pt idx="2">
                  <c:v>24.65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25.54</c:v>
                </c:pt>
              </c:numCache>
            </c:numRef>
          </c:val>
        </c:ser>
        <c:axId val="10943085"/>
        <c:axId val="31378902"/>
      </c:barChart>
      <c:lineChart>
        <c:grouping val="standard"/>
        <c:varyColors val="0"/>
        <c:ser>
          <c:idx val="0"/>
          <c:order val="0"/>
          <c:tx>
            <c:strRef>
              <c:f>Download!$AF$8</c:f>
              <c:strCache>
                <c:ptCount val="1"/>
                <c:pt idx="0">
                  <c:v>High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Download!$AD$9:$AD$24</c:f>
              <c:strCache>
                <c:ptCount val="16"/>
                <c:pt idx="0">
                  <c:v>38538</c:v>
                </c:pt>
                <c:pt idx="1">
                  <c:v>38539</c:v>
                </c:pt>
                <c:pt idx="2">
                  <c:v>38540</c:v>
                </c:pt>
                <c:pt idx="3">
                  <c:v>38541</c:v>
                </c:pt>
                <c:pt idx="4">
                  <c:v>38544</c:v>
                </c:pt>
                <c:pt idx="5">
                  <c:v>38545</c:v>
                </c:pt>
                <c:pt idx="6">
                  <c:v>38546</c:v>
                </c:pt>
                <c:pt idx="7">
                  <c:v>38547</c:v>
                </c:pt>
                <c:pt idx="8">
                  <c:v>38548</c:v>
                </c:pt>
                <c:pt idx="9">
                  <c:v>38551</c:v>
                </c:pt>
                <c:pt idx="10">
                  <c:v>38552</c:v>
                </c:pt>
                <c:pt idx="11">
                  <c:v>38553</c:v>
                </c:pt>
                <c:pt idx="12">
                  <c:v>38554</c:v>
                </c:pt>
                <c:pt idx="13">
                  <c:v>38555</c:v>
                </c:pt>
                <c:pt idx="14">
                  <c:v>38558</c:v>
                </c:pt>
                <c:pt idx="15">
                  <c:v>38559</c:v>
                </c:pt>
              </c:strCache>
            </c:strRef>
          </c:cat>
          <c:val>
            <c:numRef>
              <c:f>Download!$AF$9:$AF$24</c:f>
              <c:numCache>
                <c:ptCount val="16"/>
                <c:pt idx="0">
                  <c:v>25.19</c:v>
                </c:pt>
                <c:pt idx="1">
                  <c:v>25.08</c:v>
                </c:pt>
                <c:pt idx="2">
                  <c:v>24.71</c:v>
                </c:pt>
                <c:pt idx="3">
                  <c:v>25.12</c:v>
                </c:pt>
                <c:pt idx="4">
                  <c:v>25.38</c:v>
                </c:pt>
                <c:pt idx="5">
                  <c:v>25.62</c:v>
                </c:pt>
                <c:pt idx="6">
                  <c:v>25.75</c:v>
                </c:pt>
                <c:pt idx="7">
                  <c:v>26.1</c:v>
                </c:pt>
                <c:pt idx="8">
                  <c:v>26.1</c:v>
                </c:pt>
                <c:pt idx="9">
                  <c:v>25.79</c:v>
                </c:pt>
                <c:pt idx="10">
                  <c:v>26.25</c:v>
                </c:pt>
                <c:pt idx="11">
                  <c:v>26.23</c:v>
                </c:pt>
                <c:pt idx="12">
                  <c:v>26.48</c:v>
                </c:pt>
                <c:pt idx="13">
                  <c:v>26.34</c:v>
                </c:pt>
                <c:pt idx="14">
                  <c:v>25.9</c:v>
                </c:pt>
                <c:pt idx="15">
                  <c:v>25.74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Download!$AG$8</c:f>
              <c:strCache>
                <c:ptCount val="1"/>
                <c:pt idx="0">
                  <c:v>Low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Download!$AG$9:$AG$24</c:f>
              <c:numCache>
                <c:ptCount val="16"/>
                <c:pt idx="0">
                  <c:v>24.62</c:v>
                </c:pt>
                <c:pt idx="1">
                  <c:v>24.69</c:v>
                </c:pt>
                <c:pt idx="2">
                  <c:v>24.5</c:v>
                </c:pt>
                <c:pt idx="3">
                  <c:v>24.63</c:v>
                </c:pt>
                <c:pt idx="4">
                  <c:v>25.11</c:v>
                </c:pt>
                <c:pt idx="5">
                  <c:v>25.2</c:v>
                </c:pt>
                <c:pt idx="6">
                  <c:v>25.48</c:v>
                </c:pt>
                <c:pt idx="7">
                  <c:v>25.79</c:v>
                </c:pt>
                <c:pt idx="8">
                  <c:v>25.75</c:v>
                </c:pt>
                <c:pt idx="9">
                  <c:v>25.55</c:v>
                </c:pt>
                <c:pt idx="10">
                  <c:v>25.75</c:v>
                </c:pt>
                <c:pt idx="11">
                  <c:v>25.88</c:v>
                </c:pt>
                <c:pt idx="12">
                  <c:v>26</c:v>
                </c:pt>
                <c:pt idx="13">
                  <c:v>25.63</c:v>
                </c:pt>
                <c:pt idx="14">
                  <c:v>25.65</c:v>
                </c:pt>
                <c:pt idx="15">
                  <c:v>25.53</c:v>
                </c:pt>
              </c:numCache>
            </c:numRef>
          </c:val>
          <c:smooth val="0"/>
        </c:ser>
        <c:axId val="10943085"/>
        <c:axId val="31378902"/>
      </c:lineChart>
      <c:dateAx>
        <c:axId val="109430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-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 val="autoZero"/>
        <c:auto val="0"/>
        <c:noMultiLvlLbl val="0"/>
      </c:dateAx>
      <c:valAx>
        <c:axId val="31378902"/>
        <c:scaling>
          <c:orientation val="minMax"/>
          <c:max val="27"/>
          <c:min val="2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2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Download!$AD$9:$AD$24</c:f>
              <c:strCache>
                <c:ptCount val="16"/>
                <c:pt idx="0">
                  <c:v>38538</c:v>
                </c:pt>
                <c:pt idx="1">
                  <c:v>38539</c:v>
                </c:pt>
                <c:pt idx="2">
                  <c:v>38540</c:v>
                </c:pt>
                <c:pt idx="3">
                  <c:v>38541</c:v>
                </c:pt>
                <c:pt idx="4">
                  <c:v>38544</c:v>
                </c:pt>
                <c:pt idx="5">
                  <c:v>38545</c:v>
                </c:pt>
                <c:pt idx="6">
                  <c:v>38546</c:v>
                </c:pt>
                <c:pt idx="7">
                  <c:v>38547</c:v>
                </c:pt>
                <c:pt idx="8">
                  <c:v>38548</c:v>
                </c:pt>
                <c:pt idx="9">
                  <c:v>38551</c:v>
                </c:pt>
                <c:pt idx="10">
                  <c:v>38552</c:v>
                </c:pt>
                <c:pt idx="11">
                  <c:v>38553</c:v>
                </c:pt>
                <c:pt idx="12">
                  <c:v>38554</c:v>
                </c:pt>
                <c:pt idx="13">
                  <c:v>38555</c:v>
                </c:pt>
                <c:pt idx="14">
                  <c:v>38558</c:v>
                </c:pt>
                <c:pt idx="15">
                  <c:v>38559</c:v>
                </c:pt>
              </c:strCache>
            </c:strRef>
          </c:cat>
          <c:val>
            <c:numRef>
              <c:f>Download!$AE$9:$AE$24</c:f>
              <c:numCache>
                <c:ptCount val="16"/>
                <c:pt idx="0">
                  <c:v>24.66</c:v>
                </c:pt>
                <c:pt idx="1">
                  <c:v>24.97</c:v>
                </c:pt>
                <c:pt idx="2">
                  <c:v>24.58</c:v>
                </c:pt>
                <c:pt idx="3">
                  <c:v>24.64</c:v>
                </c:pt>
                <c:pt idx="4">
                  <c:v>25.15</c:v>
                </c:pt>
                <c:pt idx="5">
                  <c:v>25.24</c:v>
                </c:pt>
                <c:pt idx="6">
                  <c:v>25.53</c:v>
                </c:pt>
                <c:pt idx="7">
                  <c:v>25.79</c:v>
                </c:pt>
                <c:pt idx="8">
                  <c:v>26.04</c:v>
                </c:pt>
                <c:pt idx="9">
                  <c:v>25.71</c:v>
                </c:pt>
                <c:pt idx="10">
                  <c:v>25.79</c:v>
                </c:pt>
                <c:pt idx="11">
                  <c:v>26</c:v>
                </c:pt>
                <c:pt idx="12">
                  <c:v>26.3</c:v>
                </c:pt>
                <c:pt idx="13">
                  <c:v>25.99</c:v>
                </c:pt>
                <c:pt idx="14">
                  <c:v>25.69</c:v>
                </c:pt>
                <c:pt idx="15">
                  <c:v>25.72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Download!$AD$9:$AD$24</c:f>
              <c:strCache>
                <c:ptCount val="16"/>
                <c:pt idx="0">
                  <c:v>38538</c:v>
                </c:pt>
                <c:pt idx="1">
                  <c:v>38539</c:v>
                </c:pt>
                <c:pt idx="2">
                  <c:v>38540</c:v>
                </c:pt>
                <c:pt idx="3">
                  <c:v>38541</c:v>
                </c:pt>
                <c:pt idx="4">
                  <c:v>38544</c:v>
                </c:pt>
                <c:pt idx="5">
                  <c:v>38545</c:v>
                </c:pt>
                <c:pt idx="6">
                  <c:v>38546</c:v>
                </c:pt>
                <c:pt idx="7">
                  <c:v>38547</c:v>
                </c:pt>
                <c:pt idx="8">
                  <c:v>38548</c:v>
                </c:pt>
                <c:pt idx="9">
                  <c:v>38551</c:v>
                </c:pt>
                <c:pt idx="10">
                  <c:v>38552</c:v>
                </c:pt>
                <c:pt idx="11">
                  <c:v>38553</c:v>
                </c:pt>
                <c:pt idx="12">
                  <c:v>38554</c:v>
                </c:pt>
                <c:pt idx="13">
                  <c:v>38555</c:v>
                </c:pt>
                <c:pt idx="14">
                  <c:v>38558</c:v>
                </c:pt>
                <c:pt idx="15">
                  <c:v>38559</c:v>
                </c:pt>
              </c:strCache>
            </c:strRef>
          </c:cat>
          <c:val>
            <c:numRef>
              <c:f>Download!$AF$9:$AF$24</c:f>
              <c:numCache>
                <c:ptCount val="16"/>
                <c:pt idx="0">
                  <c:v>25.19</c:v>
                </c:pt>
                <c:pt idx="1">
                  <c:v>25.08</c:v>
                </c:pt>
                <c:pt idx="2">
                  <c:v>24.71</c:v>
                </c:pt>
                <c:pt idx="3">
                  <c:v>25.12</c:v>
                </c:pt>
                <c:pt idx="4">
                  <c:v>25.38</c:v>
                </c:pt>
                <c:pt idx="5">
                  <c:v>25.62</c:v>
                </c:pt>
                <c:pt idx="6">
                  <c:v>25.75</c:v>
                </c:pt>
                <c:pt idx="7">
                  <c:v>26.1</c:v>
                </c:pt>
                <c:pt idx="8">
                  <c:v>26.1</c:v>
                </c:pt>
                <c:pt idx="9">
                  <c:v>25.79</c:v>
                </c:pt>
                <c:pt idx="10">
                  <c:v>26.25</c:v>
                </c:pt>
                <c:pt idx="11">
                  <c:v>26.23</c:v>
                </c:pt>
                <c:pt idx="12">
                  <c:v>26.48</c:v>
                </c:pt>
                <c:pt idx="13">
                  <c:v>26.34</c:v>
                </c:pt>
                <c:pt idx="14">
                  <c:v>25.9</c:v>
                </c:pt>
                <c:pt idx="15">
                  <c:v>25.74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Download!$AD$9:$AD$24</c:f>
              <c:strCache>
                <c:ptCount val="16"/>
                <c:pt idx="0">
                  <c:v>38538</c:v>
                </c:pt>
                <c:pt idx="1">
                  <c:v>38539</c:v>
                </c:pt>
                <c:pt idx="2">
                  <c:v>38540</c:v>
                </c:pt>
                <c:pt idx="3">
                  <c:v>38541</c:v>
                </c:pt>
                <c:pt idx="4">
                  <c:v>38544</c:v>
                </c:pt>
                <c:pt idx="5">
                  <c:v>38545</c:v>
                </c:pt>
                <c:pt idx="6">
                  <c:v>38546</c:v>
                </c:pt>
                <c:pt idx="7">
                  <c:v>38547</c:v>
                </c:pt>
                <c:pt idx="8">
                  <c:v>38548</c:v>
                </c:pt>
                <c:pt idx="9">
                  <c:v>38551</c:v>
                </c:pt>
                <c:pt idx="10">
                  <c:v>38552</c:v>
                </c:pt>
                <c:pt idx="11">
                  <c:v>38553</c:v>
                </c:pt>
                <c:pt idx="12">
                  <c:v>38554</c:v>
                </c:pt>
                <c:pt idx="13">
                  <c:v>38555</c:v>
                </c:pt>
                <c:pt idx="14">
                  <c:v>38558</c:v>
                </c:pt>
                <c:pt idx="15">
                  <c:v>38559</c:v>
                </c:pt>
              </c:strCache>
            </c:strRef>
          </c:cat>
          <c:val>
            <c:numRef>
              <c:f>Download!$AG$9:$AG$24</c:f>
              <c:numCache>
                <c:ptCount val="16"/>
                <c:pt idx="0">
                  <c:v>24.62</c:v>
                </c:pt>
                <c:pt idx="1">
                  <c:v>24.69</c:v>
                </c:pt>
                <c:pt idx="2">
                  <c:v>24.5</c:v>
                </c:pt>
                <c:pt idx="3">
                  <c:v>24.63</c:v>
                </c:pt>
                <c:pt idx="4">
                  <c:v>25.11</c:v>
                </c:pt>
                <c:pt idx="5">
                  <c:v>25.2</c:v>
                </c:pt>
                <c:pt idx="6">
                  <c:v>25.48</c:v>
                </c:pt>
                <c:pt idx="7">
                  <c:v>25.79</c:v>
                </c:pt>
                <c:pt idx="8">
                  <c:v>25.75</c:v>
                </c:pt>
                <c:pt idx="9">
                  <c:v>25.55</c:v>
                </c:pt>
                <c:pt idx="10">
                  <c:v>25.75</c:v>
                </c:pt>
                <c:pt idx="11">
                  <c:v>25.88</c:v>
                </c:pt>
                <c:pt idx="12">
                  <c:v>26</c:v>
                </c:pt>
                <c:pt idx="13">
                  <c:v>25.63</c:v>
                </c:pt>
                <c:pt idx="14">
                  <c:v>25.65</c:v>
                </c:pt>
                <c:pt idx="15">
                  <c:v>25.53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Download!$AD$9:$AD$24</c:f>
              <c:strCache>
                <c:ptCount val="16"/>
                <c:pt idx="0">
                  <c:v>38538</c:v>
                </c:pt>
                <c:pt idx="1">
                  <c:v>38539</c:v>
                </c:pt>
                <c:pt idx="2">
                  <c:v>38540</c:v>
                </c:pt>
                <c:pt idx="3">
                  <c:v>38541</c:v>
                </c:pt>
                <c:pt idx="4">
                  <c:v>38544</c:v>
                </c:pt>
                <c:pt idx="5">
                  <c:v>38545</c:v>
                </c:pt>
                <c:pt idx="6">
                  <c:v>38546</c:v>
                </c:pt>
                <c:pt idx="7">
                  <c:v>38547</c:v>
                </c:pt>
                <c:pt idx="8">
                  <c:v>38548</c:v>
                </c:pt>
                <c:pt idx="9">
                  <c:v>38551</c:v>
                </c:pt>
                <c:pt idx="10">
                  <c:v>38552</c:v>
                </c:pt>
                <c:pt idx="11">
                  <c:v>38553</c:v>
                </c:pt>
                <c:pt idx="12">
                  <c:v>38554</c:v>
                </c:pt>
                <c:pt idx="13">
                  <c:v>38555</c:v>
                </c:pt>
                <c:pt idx="14">
                  <c:v>38558</c:v>
                </c:pt>
                <c:pt idx="15">
                  <c:v>38559</c:v>
                </c:pt>
              </c:strCache>
            </c:strRef>
          </c:cat>
          <c:val>
            <c:numRef>
              <c:f>Download!$AH$9:$AH$24</c:f>
              <c:numCache>
                <c:ptCount val="16"/>
                <c:pt idx="0">
                  <c:v>24.98</c:v>
                </c:pt>
                <c:pt idx="1">
                  <c:v>24.7</c:v>
                </c:pt>
                <c:pt idx="2">
                  <c:v>24.65</c:v>
                </c:pt>
                <c:pt idx="3">
                  <c:v>25.09</c:v>
                </c:pt>
                <c:pt idx="4">
                  <c:v>25.29</c:v>
                </c:pt>
                <c:pt idx="5">
                  <c:v>25.61</c:v>
                </c:pt>
                <c:pt idx="6">
                  <c:v>25.66</c:v>
                </c:pt>
                <c:pt idx="7">
                  <c:v>25.97</c:v>
                </c:pt>
                <c:pt idx="8">
                  <c:v>25.79</c:v>
                </c:pt>
                <c:pt idx="9">
                  <c:v>25.55</c:v>
                </c:pt>
                <c:pt idx="10">
                  <c:v>26.16</c:v>
                </c:pt>
                <c:pt idx="11">
                  <c:v>26.19</c:v>
                </c:pt>
                <c:pt idx="12">
                  <c:v>26.44</c:v>
                </c:pt>
                <c:pt idx="13">
                  <c:v>25.68</c:v>
                </c:pt>
                <c:pt idx="14">
                  <c:v>25.69</c:v>
                </c:pt>
                <c:pt idx="15">
                  <c:v>25.54</c:v>
                </c:pt>
              </c:numCache>
            </c:numRef>
          </c:val>
          <c:smooth val="0"/>
        </c:ser>
        <c:hiLowLines>
          <c:spPr>
            <a:ln w="25400">
              <a:solidFill/>
            </a:ln>
          </c:spPr>
        </c:hiLowLines>
        <c:upDownBars>
          <c:upBars/>
          <c:downBars/>
        </c:upDownBars>
        <c:axId val="13974663"/>
        <c:axId val="58663104"/>
      </c:lineChart>
      <c:dateAx>
        <c:axId val="139746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663104"/>
        <c:crosses val="autoZero"/>
        <c:auto val="0"/>
        <c:noMultiLvlLbl val="0"/>
      </c:dateAx>
      <c:valAx>
        <c:axId val="58663104"/>
        <c:scaling>
          <c:orientation val="minMax"/>
          <c:max val="27"/>
          <c:min val="2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0.08725</cdr:x>
      <cdr:y>0.06325</cdr:y>
    </cdr:to>
    <cdr:sp textlink="Download!$B$4">
      <cdr:nvSpPr>
        <cdr:cNvPr id="1" name="TextBox 1"/>
        <cdr:cNvSpPr txBox="1">
          <a:spLocks noChangeArrowheads="1"/>
        </cdr:cNvSpPr>
      </cdr:nvSpPr>
      <cdr:spPr>
        <a:xfrm>
          <a:off x="0" y="0"/>
          <a:ext cx="38100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2a879fc-d59f-4464-95be-437975a666f0}" type="TxLink">
            <a:rPr lang="en-US" cap="none" sz="900" b="0" i="0" u="none" baseline="0">
              <a:latin typeface="Arial"/>
              <a:ea typeface="Arial"/>
              <a:cs typeface="Arial"/>
            </a:rPr>
            <a:t>MSFT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0.196</cdr:x>
      <cdr:y>0.08775</cdr:y>
    </cdr:to>
    <cdr:sp textlink="Download!$AD$7">
      <cdr:nvSpPr>
        <cdr:cNvPr id="1" name="TextBox 1"/>
        <cdr:cNvSpPr txBox="1">
          <a:spLocks noChangeArrowheads="1"/>
        </cdr:cNvSpPr>
      </cdr:nvSpPr>
      <cdr:spPr>
        <a:xfrm>
          <a:off x="0" y="0"/>
          <a:ext cx="9429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773ef07a-af15-4a78-ba02-e48695a7542b}" type="TxLink">
            <a:rPr lang="en-US" cap="none" sz="1000" b="1" i="0" u="none" baseline="0">
              <a:latin typeface="Arial"/>
              <a:ea typeface="Arial"/>
              <a:cs typeface="Arial"/>
            </a:rPr>
            <a:t>MSFT-closeup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6</xdr:col>
      <xdr:colOff>38100</xdr:colOff>
      <xdr:row>32</xdr:row>
      <xdr:rowOff>19050</xdr:rowOff>
    </xdr:to>
    <xdr:graphicFrame>
      <xdr:nvGraphicFramePr>
        <xdr:cNvPr id="1" name="Chart 48"/>
        <xdr:cNvGraphicFramePr/>
      </xdr:nvGraphicFramePr>
      <xdr:xfrm>
        <a:off x="9525" y="771525"/>
        <a:ext cx="43719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38100</xdr:rowOff>
    </xdr:from>
    <xdr:to>
      <xdr:col>17</xdr:col>
      <xdr:colOff>9525</xdr:colOff>
      <xdr:row>32</xdr:row>
      <xdr:rowOff>19050</xdr:rowOff>
    </xdr:to>
    <xdr:graphicFrame>
      <xdr:nvGraphicFramePr>
        <xdr:cNvPr id="2" name="Chart 55"/>
        <xdr:cNvGraphicFramePr/>
      </xdr:nvGraphicFramePr>
      <xdr:xfrm>
        <a:off x="4381500" y="2905125"/>
        <a:ext cx="48101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3</xdr:row>
      <xdr:rowOff>0</xdr:rowOff>
    </xdr:from>
    <xdr:to>
      <xdr:col>17</xdr:col>
      <xdr:colOff>9525</xdr:colOff>
      <xdr:row>17</xdr:row>
      <xdr:rowOff>38100</xdr:rowOff>
    </xdr:to>
    <xdr:graphicFrame>
      <xdr:nvGraphicFramePr>
        <xdr:cNvPr id="3" name="Chart 57"/>
        <xdr:cNvGraphicFramePr/>
      </xdr:nvGraphicFramePr>
      <xdr:xfrm>
        <a:off x="4381500" y="600075"/>
        <a:ext cx="48101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512"/>
  <sheetViews>
    <sheetView tabSelected="1" workbookViewId="0" topLeftCell="A1">
      <selection activeCell="Q1" sqref="Q1"/>
    </sheetView>
  </sheetViews>
  <sheetFormatPr defaultColWidth="9.140625" defaultRowHeight="12.75"/>
  <cols>
    <col min="1" max="1" width="16.7109375" style="0" customWidth="1"/>
    <col min="2" max="2" width="12.8515625" style="0" customWidth="1"/>
    <col min="3" max="3" width="12.7109375" style="3" customWidth="1"/>
    <col min="4" max="4" width="6.8515625" style="4" customWidth="1"/>
    <col min="5" max="5" width="8.28125" style="4" customWidth="1"/>
    <col min="6" max="6" width="7.7109375" style="4" customWidth="1"/>
    <col min="7" max="7" width="6.8515625" style="4" customWidth="1"/>
    <col min="8" max="8" width="7.8515625" style="5" customWidth="1"/>
    <col min="9" max="9" width="9.140625" style="43" customWidth="1"/>
    <col min="10" max="10" width="1.57421875" style="0" customWidth="1"/>
    <col min="11" max="12" width="8.7109375" style="34" customWidth="1"/>
    <col min="13" max="13" width="0.5625" style="0" customWidth="1"/>
    <col min="14" max="14" width="4.7109375" style="48" customWidth="1"/>
    <col min="15" max="15" width="6.57421875" style="56" customWidth="1"/>
    <col min="16" max="16" width="10.00390625" style="56" customWidth="1"/>
    <col min="17" max="17" width="7.8515625" style="56" customWidth="1"/>
    <col min="18" max="18" width="1.8515625" style="57" customWidth="1"/>
    <col min="19" max="21" width="9.140625" style="57" customWidth="1"/>
    <col min="22" max="22" width="9.421875" style="0" customWidth="1"/>
    <col min="23" max="25" width="9.140625" style="59" customWidth="1"/>
    <col min="27" max="28" width="1.57421875" style="0" customWidth="1"/>
    <col min="35" max="35" width="0.9921875" style="0" customWidth="1"/>
  </cols>
  <sheetData>
    <row r="1" spans="1:31" s="2" customFormat="1" ht="20.25" customHeight="1" thickBot="1" thickTop="1">
      <c r="A1" s="76" t="s">
        <v>42</v>
      </c>
      <c r="B1" s="77"/>
      <c r="H1" s="11" t="s">
        <v>1</v>
      </c>
      <c r="I1" s="46">
        <f>COUNT(G8:G1029)</f>
        <v>505</v>
      </c>
      <c r="K1" s="67"/>
      <c r="L1" s="68"/>
      <c r="M1" s="68"/>
      <c r="N1" s="69" t="s">
        <v>39</v>
      </c>
      <c r="R1" s="54"/>
      <c r="S1" s="54"/>
      <c r="T1" s="54"/>
      <c r="U1" s="12" t="s">
        <v>19</v>
      </c>
      <c r="V1" s="32">
        <f>ROUNDUP(MAX(E400:E1029),0)</f>
        <v>28</v>
      </c>
      <c r="W1" s="58"/>
      <c r="X1" s="45">
        <f>MIN(C8:C1029)</f>
        <v>37853</v>
      </c>
      <c r="Y1" s="45">
        <f>MAX(C8:C1029)</f>
        <v>38583</v>
      </c>
      <c r="Z1" s="80" t="s">
        <v>31</v>
      </c>
      <c r="AA1" s="81"/>
      <c r="AB1" s="82"/>
      <c r="AC1" s="83"/>
      <c r="AD1" s="93" t="s">
        <v>37</v>
      </c>
      <c r="AE1" s="93">
        <f>ROUNDUP(MAX(AF9:AF24),0)</f>
        <v>27</v>
      </c>
    </row>
    <row r="2" spans="1:31" s="2" customFormat="1" ht="13.5" customHeight="1" thickBot="1" thickTop="1">
      <c r="A2" s="17" t="s">
        <v>21</v>
      </c>
      <c r="B2" s="15">
        <f>B3-2*365-1</f>
        <v>37853</v>
      </c>
      <c r="E2" s="37" t="s">
        <v>13</v>
      </c>
      <c r="G2" s="27" t="s">
        <v>11</v>
      </c>
      <c r="H2" s="28">
        <f>INDEX(C8:C1029,MATCH(I2,F8:F1029,0))</f>
        <v>38440</v>
      </c>
      <c r="I2" s="38">
        <f>MIN(F8:F1029)</f>
        <v>23.82</v>
      </c>
      <c r="K2" s="70"/>
      <c r="L2" s="71"/>
      <c r="M2" s="72"/>
      <c r="N2" s="73" t="s">
        <v>40</v>
      </c>
      <c r="O2" s="50"/>
      <c r="P2" s="50"/>
      <c r="Q2" s="50"/>
      <c r="R2" s="54"/>
      <c r="S2" s="54"/>
      <c r="T2" s="54"/>
      <c r="U2" s="12" t="s">
        <v>18</v>
      </c>
      <c r="V2" s="32">
        <f>ROUNDDOWN(MIN(F400:F1029),0)</f>
        <v>23</v>
      </c>
      <c r="W2" s="58"/>
      <c r="X2" s="12" t="str">
        <f>"Mean Return = "&amp;TEXT(AVERAGE(K8:K1029),"0.000%")</f>
        <v>Mean Return = 0.035%</v>
      </c>
      <c r="Y2" s="12"/>
      <c r="Z2" s="84" t="s">
        <v>32</v>
      </c>
      <c r="AA2" s="85"/>
      <c r="AB2" s="86"/>
      <c r="AC2" s="87"/>
      <c r="AD2" s="93" t="s">
        <v>38</v>
      </c>
      <c r="AE2" s="93">
        <f>ROUNDDOWN(MIN(AG9:AG24),0)</f>
        <v>24</v>
      </c>
    </row>
    <row r="3" spans="1:31" s="2" customFormat="1" ht="13.5" customHeight="1" thickBot="1" thickTop="1">
      <c r="A3" s="36" t="s">
        <v>22</v>
      </c>
      <c r="B3" s="16">
        <f ca="1">TODAY()</f>
        <v>38584</v>
      </c>
      <c r="E3" s="9" t="s">
        <v>43</v>
      </c>
      <c r="G3" s="29" t="s">
        <v>12</v>
      </c>
      <c r="H3" s="30">
        <f>INDEX(C8:C1029,MATCH(I3,E8:E1029,0))</f>
        <v>38303</v>
      </c>
      <c r="I3" s="39">
        <f>MAX(E8:E1029)</f>
        <v>30.2</v>
      </c>
      <c r="Q3" s="50"/>
      <c r="R3" s="50"/>
      <c r="S3" s="50"/>
      <c r="T3" s="54"/>
      <c r="U3" s="61" t="s">
        <v>35</v>
      </c>
      <c r="V3" s="61">
        <v>18</v>
      </c>
      <c r="W3" s="53" t="s">
        <v>36</v>
      </c>
      <c r="X3" s="12" t="str">
        <f>"Standard Deviation = "&amp;TEXT(STDEVP(K8:K1029),"0.00%")</f>
        <v>Standard Deviation = 1.17%</v>
      </c>
      <c r="Y3" s="12"/>
      <c r="Z3" s="88" t="s">
        <v>33</v>
      </c>
      <c r="AA3" s="89"/>
      <c r="AB3" s="85"/>
      <c r="AC3" s="87"/>
      <c r="AD3" s="93"/>
      <c r="AE3" s="93"/>
    </row>
    <row r="4" spans="1:31" s="2" customFormat="1" ht="13.5" customHeight="1" thickBot="1" thickTop="1">
      <c r="A4" s="1" t="s">
        <v>17</v>
      </c>
      <c r="B4" s="8" t="s">
        <v>41</v>
      </c>
      <c r="D4" s="23" t="s">
        <v>20</v>
      </c>
      <c r="E4" s="26">
        <f>(INDEX(I8:I1029,I1)/I8)^(365/(Y1-X1))-1</f>
        <v>0.07064893699529073</v>
      </c>
      <c r="H4" s="31" t="str">
        <f>TEXT(X1,"mmm d/yy")&amp;" to "&amp;TEXT(Y1,"mmm d/yy")</f>
        <v>Aug 20/03 to Aug 19/05</v>
      </c>
      <c r="I4" s="40"/>
      <c r="Q4" s="50"/>
      <c r="R4" s="50"/>
      <c r="S4" s="50"/>
      <c r="T4" s="54"/>
      <c r="U4" s="54"/>
      <c r="W4" s="58"/>
      <c r="X4" s="35" t="s">
        <v>15</v>
      </c>
      <c r="Y4" s="35" t="s">
        <v>16</v>
      </c>
      <c r="Z4" s="90" t="s">
        <v>34</v>
      </c>
      <c r="AA4" s="91"/>
      <c r="AB4" s="91"/>
      <c r="AC4" s="92"/>
      <c r="AD4" s="93"/>
      <c r="AE4" s="93"/>
    </row>
    <row r="5" spans="1:25" s="2" customFormat="1" ht="12" customHeight="1" thickTop="1">
      <c r="A5" s="11" t="s">
        <v>4</v>
      </c>
      <c r="B5" s="12" t="s">
        <v>0</v>
      </c>
      <c r="C5" s="44"/>
      <c r="D5" s="13"/>
      <c r="E5" s="14"/>
      <c r="F5" s="14"/>
      <c r="G5" s="14"/>
      <c r="H5" s="14"/>
      <c r="I5" s="25"/>
      <c r="J5" s="2" t="s">
        <v>2</v>
      </c>
      <c r="M5"/>
      <c r="Q5" s="55"/>
      <c r="R5" s="50"/>
      <c r="S5" s="50"/>
      <c r="T5" s="54"/>
      <c r="U5" s="54"/>
      <c r="W5" s="58"/>
      <c r="X5" s="58"/>
      <c r="Y5" s="58"/>
    </row>
    <row r="6" spans="1:20" ht="12.75">
      <c r="A6" s="6"/>
      <c r="C6" s="14"/>
      <c r="D6" s="14"/>
      <c r="E6" s="14"/>
      <c r="F6" s="14"/>
      <c r="G6" s="18"/>
      <c r="H6" s="19"/>
      <c r="I6" s="41"/>
      <c r="M6" s="2"/>
      <c r="R6" s="51"/>
      <c r="S6" s="78" t="s">
        <v>44</v>
      </c>
      <c r="T6" s="79" t="s">
        <v>45</v>
      </c>
    </row>
    <row r="7" spans="1:30" ht="12.75">
      <c r="A7" s="10" t="s">
        <v>14</v>
      </c>
      <c r="C7" s="20" t="s">
        <v>5</v>
      </c>
      <c r="D7" s="74" t="s">
        <v>6</v>
      </c>
      <c r="E7" s="74" t="s">
        <v>7</v>
      </c>
      <c r="F7" s="74" t="s">
        <v>8</v>
      </c>
      <c r="G7" s="74" t="s">
        <v>9</v>
      </c>
      <c r="H7" s="75" t="s">
        <v>10</v>
      </c>
      <c r="I7" s="42" t="s">
        <v>3</v>
      </c>
      <c r="Q7" s="49"/>
      <c r="R7" s="51"/>
      <c r="S7" s="51"/>
      <c r="AD7" s="62" t="str">
        <f>TEXT(B4,"")&amp;"-closeup"</f>
        <v>MSFT-closeup</v>
      </c>
    </row>
    <row r="8" spans="1:37" ht="12.75">
      <c r="A8" s="10">
        <v>1</v>
      </c>
      <c r="B8" s="7"/>
      <c r="C8" s="21">
        <v>37853</v>
      </c>
      <c r="D8" s="18">
        <v>26.3</v>
      </c>
      <c r="E8" s="18">
        <v>26.53</v>
      </c>
      <c r="F8" s="18">
        <v>26</v>
      </c>
      <c r="G8" s="18">
        <v>26.45</v>
      </c>
      <c r="H8" s="19">
        <v>56739300</v>
      </c>
      <c r="I8" s="42">
        <v>23.31</v>
      </c>
      <c r="K8" s="24">
        <f>G8/D8-1</f>
        <v>0.005703422053231932</v>
      </c>
      <c r="L8" s="33">
        <f>IF(G8&lt;&gt;"",H8/1000,"")</f>
        <v>56739.3</v>
      </c>
      <c r="S8" s="64" t="s">
        <v>25</v>
      </c>
      <c r="T8" s="65" t="s">
        <v>26</v>
      </c>
      <c r="U8" s="64" t="s">
        <v>27</v>
      </c>
      <c r="V8" s="64" t="s">
        <v>28</v>
      </c>
      <c r="W8" s="64" t="s">
        <v>29</v>
      </c>
      <c r="X8" s="64" t="s">
        <v>30</v>
      </c>
      <c r="Y8" s="64" t="s">
        <v>23</v>
      </c>
      <c r="Z8" s="64" t="s">
        <v>24</v>
      </c>
      <c r="AA8" s="63"/>
      <c r="AB8" s="63"/>
      <c r="AC8" s="63"/>
      <c r="AD8" s="64" t="s">
        <v>5</v>
      </c>
      <c r="AE8" s="64" t="s">
        <v>6</v>
      </c>
      <c r="AF8" s="64" t="s">
        <v>7</v>
      </c>
      <c r="AG8" s="64" t="s">
        <v>8</v>
      </c>
      <c r="AH8" s="64" t="s">
        <v>9</v>
      </c>
      <c r="AJ8" s="43" t="s">
        <v>23</v>
      </c>
      <c r="AK8" s="66" t="s">
        <v>24</v>
      </c>
    </row>
    <row r="9" spans="1:37" ht="12.75">
      <c r="A9" s="10">
        <f>1+A8</f>
        <v>2</v>
      </c>
      <c r="B9" s="7"/>
      <c r="C9" s="21">
        <v>37854</v>
      </c>
      <c r="D9" s="18">
        <v>26.65</v>
      </c>
      <c r="E9" s="18">
        <v>26.73</v>
      </c>
      <c r="F9" s="18">
        <v>26.13</v>
      </c>
      <c r="G9" s="18">
        <v>26.24</v>
      </c>
      <c r="H9" s="19">
        <v>63802700</v>
      </c>
      <c r="I9" s="42">
        <v>23.13</v>
      </c>
      <c r="K9" s="24">
        <f>IF(G9&lt;&gt;"",I9/I8-1,"")</f>
        <v>-0.007722007722007707</v>
      </c>
      <c r="L9" s="33">
        <f>IF(G9&lt;&gt;"",H9/1000,"")</f>
        <v>63802.7</v>
      </c>
      <c r="S9" s="52">
        <f aca="true" t="shared" si="0" ref="S9:S40">E9-E8</f>
        <v>0.1999999999999993</v>
      </c>
      <c r="T9" s="52">
        <f aca="true" t="shared" si="1" ref="T9:T40">F9-F8</f>
        <v>0.129999999999999</v>
      </c>
      <c r="U9" s="49">
        <f>IF(AND(S9&lt;0,T9&gt;0),1,0)</f>
        <v>0</v>
      </c>
      <c r="V9" s="49">
        <f>IF(AND(S9&gt;0,T9&lt;0),1,0)</f>
        <v>0</v>
      </c>
      <c r="W9" s="51"/>
      <c r="X9" s="51"/>
      <c r="Y9" s="57"/>
      <c r="Z9" s="57"/>
      <c r="AC9" s="34">
        <f aca="true" t="shared" si="2" ref="AC9:AC22">AC10-1</f>
        <v>490</v>
      </c>
      <c r="AD9" s="60">
        <f>INDEX($C$8:$C$1000,$AC9-$V$3)</f>
        <v>38538</v>
      </c>
      <c r="AE9" s="43">
        <f>INDEX($D$8:$D$1000,$AC9-$V$3)</f>
        <v>24.66</v>
      </c>
      <c r="AF9" s="43">
        <f>INDEX($E$8:$E$1000,$AC9-$V$3)</f>
        <v>25.19</v>
      </c>
      <c r="AG9" s="43">
        <f>INDEX($F$8:$F$1000,$AC9-$V$3)</f>
        <v>24.62</v>
      </c>
      <c r="AH9" s="43">
        <f>INDEX($G$8:$G$1000,$AC9-$V$3)</f>
        <v>24.98</v>
      </c>
      <c r="AJ9" s="43" t="s">
        <v>2</v>
      </c>
      <c r="AK9" s="43"/>
    </row>
    <row r="10" spans="1:37" ht="12.75">
      <c r="A10" s="10">
        <f aca="true" t="shared" si="3" ref="A10:A73">1+A9</f>
        <v>3</v>
      </c>
      <c r="B10" s="7"/>
      <c r="C10" s="21">
        <v>37855</v>
      </c>
      <c r="D10" s="18">
        <v>26.78</v>
      </c>
      <c r="E10" s="18">
        <v>26.95</v>
      </c>
      <c r="F10" s="18">
        <v>26.21</v>
      </c>
      <c r="G10" s="18">
        <v>26.22</v>
      </c>
      <c r="H10" s="19">
        <v>65846300</v>
      </c>
      <c r="I10" s="42">
        <v>23.11</v>
      </c>
      <c r="K10" s="24">
        <f aca="true" t="shared" si="4" ref="K10:K73">IF(G10&lt;&gt;"",I10/I9-1,"")</f>
        <v>-0.0008646779074794608</v>
      </c>
      <c r="L10" s="33">
        <f aca="true" t="shared" si="5" ref="L10:L73">IF(G10&lt;&gt;"",H10/1000,"")</f>
        <v>65846.3</v>
      </c>
      <c r="M10" s="22"/>
      <c r="S10" s="52">
        <f t="shared" si="0"/>
        <v>0.21999999999999886</v>
      </c>
      <c r="T10" s="52">
        <f t="shared" si="1"/>
        <v>0.08000000000000185</v>
      </c>
      <c r="U10" s="49">
        <f>IF(AND(S10&lt;0,T10&gt;0),1,0)</f>
        <v>0</v>
      </c>
      <c r="V10" s="49">
        <f aca="true" t="shared" si="6" ref="V10:V73">IF(AND(S10&gt;0,T10&lt;0),1,0)</f>
        <v>0</v>
      </c>
      <c r="W10" s="51">
        <f>IF(AND(S10&gt;0,T10&gt;0),1,0)</f>
        <v>1</v>
      </c>
      <c r="X10" s="51">
        <f>IF(AND(S10&lt;0,T10&lt;0),1,0)</f>
        <v>0</v>
      </c>
      <c r="Y10" s="57">
        <f aca="true" t="shared" si="7" ref="Y10:Y41">IF(AND(U9=1,W10=1),G10,"")</f>
      </c>
      <c r="Z10" s="57">
        <f aca="true" t="shared" si="8" ref="Z10:Z41">IF(AND(U9=1,X10=1),G10,"")</f>
      </c>
      <c r="AC10" s="34">
        <f t="shared" si="2"/>
        <v>491</v>
      </c>
      <c r="AD10" s="60">
        <f>INDEX($C$8:$C$1000,$AC10-$V$3)</f>
        <v>38539</v>
      </c>
      <c r="AE10" s="43">
        <f>INDEX($D$8:$D$1000,$AC10-$V$3)</f>
        <v>24.97</v>
      </c>
      <c r="AF10" s="43">
        <f>INDEX($E$8:$E$1000,$AC10-$V$3)</f>
        <v>25.08</v>
      </c>
      <c r="AG10" s="43">
        <f>INDEX($F$8:$F$1000,$AC10-$V$3)</f>
        <v>24.69</v>
      </c>
      <c r="AH10" s="43">
        <f>INDEX($G$8:$G$1000,$AC10-$V$3)</f>
        <v>24.7</v>
      </c>
      <c r="AJ10" s="43"/>
      <c r="AK10" s="43"/>
    </row>
    <row r="11" spans="1:37" ht="12.75">
      <c r="A11" s="10">
        <f t="shared" si="3"/>
        <v>4</v>
      </c>
      <c r="B11" s="7"/>
      <c r="C11" s="21">
        <v>37858</v>
      </c>
      <c r="D11" s="18">
        <v>26.31</v>
      </c>
      <c r="E11" s="18">
        <v>26.54</v>
      </c>
      <c r="F11" s="18">
        <v>26.23</v>
      </c>
      <c r="G11" s="18">
        <v>26.5</v>
      </c>
      <c r="H11" s="19">
        <v>36132900</v>
      </c>
      <c r="I11" s="42">
        <v>23.36</v>
      </c>
      <c r="K11" s="24">
        <f t="shared" si="4"/>
        <v>0.01081782778018181</v>
      </c>
      <c r="L11" s="33">
        <f t="shared" si="5"/>
        <v>36132.9</v>
      </c>
      <c r="S11" s="52">
        <f t="shared" si="0"/>
        <v>-0.41000000000000014</v>
      </c>
      <c r="T11" s="52">
        <f t="shared" si="1"/>
        <v>0.019999999999999574</v>
      </c>
      <c r="U11" s="49">
        <f aca="true" t="shared" si="9" ref="U11:U73">IF(AND(S11&lt;0,T11&gt;0),1,0)</f>
        <v>1</v>
      </c>
      <c r="V11" s="49">
        <f t="shared" si="6"/>
        <v>0</v>
      </c>
      <c r="W11" s="51">
        <f aca="true" t="shared" si="10" ref="W11:W74">IF(AND(S11&gt;0,T11&gt;0),1,0)</f>
        <v>0</v>
      </c>
      <c r="X11" s="51">
        <f aca="true" t="shared" si="11" ref="X11:X74">IF(AND(S11&lt;0,T11&lt;0),1,0)</f>
        <v>0</v>
      </c>
      <c r="Y11" s="57">
        <f t="shared" si="7"/>
      </c>
      <c r="Z11" s="57">
        <f t="shared" si="8"/>
      </c>
      <c r="AC11" s="34">
        <f t="shared" si="2"/>
        <v>492</v>
      </c>
      <c r="AD11" s="60">
        <f>INDEX($C$8:$C$1000,$AC11-$V$3)</f>
        <v>38540</v>
      </c>
      <c r="AE11" s="43">
        <f>INDEX($D$8:$D$1000,$AC11-$V$3)</f>
        <v>24.58</v>
      </c>
      <c r="AF11" s="43">
        <f>INDEX($E$8:$E$1000,$AC11-$V$3)</f>
        <v>24.71</v>
      </c>
      <c r="AG11" s="43">
        <f>INDEX($F$8:$F$1000,$AC11-$V$3)</f>
        <v>24.5</v>
      </c>
      <c r="AH11" s="43">
        <f>INDEX($G$8:$G$1000,$AC11-$V$3)</f>
        <v>24.65</v>
      </c>
      <c r="AJ11" s="43">
        <f>IF(AND($AF10&lt;$AF9,$AG10&gt;$AG9,$AF11&gt;$AF10,$AG11&gt;$AG10),$AH11,"")</f>
      </c>
      <c r="AK11" s="43">
        <f>IF(AND($AF10&lt;$AF9,$AG10&gt;$AG9,$AF11&lt;$AF10,$AG11&lt;$AG10),$AH11,"")</f>
        <v>24.65</v>
      </c>
    </row>
    <row r="12" spans="1:37" ht="12.75">
      <c r="A12" s="10">
        <f t="shared" si="3"/>
        <v>5</v>
      </c>
      <c r="B12" s="7"/>
      <c r="C12" s="21">
        <v>37859</v>
      </c>
      <c r="D12" s="18">
        <v>26.31</v>
      </c>
      <c r="E12" s="18">
        <v>26.67</v>
      </c>
      <c r="F12" s="18">
        <v>25.96</v>
      </c>
      <c r="G12" s="18">
        <v>26.57</v>
      </c>
      <c r="H12" s="19">
        <v>47546000</v>
      </c>
      <c r="I12" s="42">
        <v>23.42</v>
      </c>
      <c r="K12" s="24">
        <f t="shared" si="4"/>
        <v>0.0025684931506850806</v>
      </c>
      <c r="L12" s="33">
        <f t="shared" si="5"/>
        <v>47546</v>
      </c>
      <c r="S12" s="52">
        <f t="shared" si="0"/>
        <v>0.13000000000000256</v>
      </c>
      <c r="T12" s="52">
        <f t="shared" si="1"/>
        <v>-0.2699999999999996</v>
      </c>
      <c r="U12" s="49">
        <f t="shared" si="9"/>
        <v>0</v>
      </c>
      <c r="V12" s="49">
        <f t="shared" si="6"/>
        <v>1</v>
      </c>
      <c r="W12" s="51">
        <f t="shared" si="10"/>
        <v>0</v>
      </c>
      <c r="X12" s="51">
        <f t="shared" si="11"/>
        <v>0</v>
      </c>
      <c r="Y12" s="57">
        <f t="shared" si="7"/>
      </c>
      <c r="Z12" s="57">
        <f t="shared" si="8"/>
      </c>
      <c r="AC12" s="34">
        <f t="shared" si="2"/>
        <v>493</v>
      </c>
      <c r="AD12" s="60">
        <f>INDEX($C$8:$C$1000,$AC12-$V$3)</f>
        <v>38541</v>
      </c>
      <c r="AE12" s="43">
        <f>INDEX($D$8:$D$1000,$AC12-$V$3)</f>
        <v>24.64</v>
      </c>
      <c r="AF12" s="43">
        <f>INDEX($E$8:$E$1000,$AC12-$V$3)</f>
        <v>25.12</v>
      </c>
      <c r="AG12" s="43">
        <f>INDEX($F$8:$F$1000,$AC12-$V$3)</f>
        <v>24.63</v>
      </c>
      <c r="AH12" s="43">
        <f>INDEX($G$8:$G$1000,$AC12-$V$3)</f>
        <v>25.09</v>
      </c>
      <c r="AJ12" s="43">
        <f aca="true" t="shared" si="12" ref="AJ12:AJ24">IF(AND($AF11&lt;$AF10,$AG11&gt;$AG10,$AF12&gt;$AF11,$AG12&gt;$AG11),$AH12,"")</f>
      </c>
      <c r="AK12" s="43">
        <f aca="true" t="shared" si="13" ref="AK12:AK24">IF(AND($AF11&lt;$AF10,$AG11&gt;$AG10,$AF12&lt;$AF11,$AG12&lt;$AG11),$AH12,"")</f>
      </c>
    </row>
    <row r="13" spans="1:37" ht="12.75">
      <c r="A13" s="10">
        <f t="shared" si="3"/>
        <v>6</v>
      </c>
      <c r="B13" s="7"/>
      <c r="C13" s="21">
        <v>37860</v>
      </c>
      <c r="D13" s="18">
        <v>26.51</v>
      </c>
      <c r="E13" s="18">
        <v>26.58</v>
      </c>
      <c r="F13" s="18">
        <v>26.3</v>
      </c>
      <c r="G13" s="18">
        <v>26.42</v>
      </c>
      <c r="H13" s="19">
        <v>30633900</v>
      </c>
      <c r="I13" s="42">
        <v>23.29</v>
      </c>
      <c r="K13" s="24">
        <f t="shared" si="4"/>
        <v>-0.005550811272416856</v>
      </c>
      <c r="L13" s="33">
        <f t="shared" si="5"/>
        <v>30633.9</v>
      </c>
      <c r="S13" s="52">
        <f t="shared" si="0"/>
        <v>-0.09000000000000341</v>
      </c>
      <c r="T13" s="52">
        <f t="shared" si="1"/>
        <v>0.33999999999999986</v>
      </c>
      <c r="U13" s="49">
        <f t="shared" si="9"/>
        <v>1</v>
      </c>
      <c r="V13" s="49">
        <f t="shared" si="6"/>
        <v>0</v>
      </c>
      <c r="W13" s="51">
        <f t="shared" si="10"/>
        <v>0</v>
      </c>
      <c r="X13" s="51">
        <f t="shared" si="11"/>
        <v>0</v>
      </c>
      <c r="Y13" s="57">
        <f t="shared" si="7"/>
      </c>
      <c r="Z13" s="57">
        <f t="shared" si="8"/>
      </c>
      <c r="AC13" s="34">
        <f t="shared" si="2"/>
        <v>494</v>
      </c>
      <c r="AD13" s="60">
        <f>INDEX($C$8:$C$1000,$AC13-$V$3)</f>
        <v>38544</v>
      </c>
      <c r="AE13" s="43">
        <f>INDEX($D$8:$D$1000,$AC13-$V$3)</f>
        <v>25.15</v>
      </c>
      <c r="AF13" s="43">
        <f>INDEX($E$8:$E$1000,$AC13-$V$3)</f>
        <v>25.38</v>
      </c>
      <c r="AG13" s="43">
        <f>INDEX($F$8:$F$1000,$AC13-$V$3)</f>
        <v>25.11</v>
      </c>
      <c r="AH13" s="43">
        <f>INDEX($G$8:$G$1000,$AC13-$V$3)</f>
        <v>25.29</v>
      </c>
      <c r="AJ13" s="43">
        <f t="shared" si="12"/>
      </c>
      <c r="AK13" s="43">
        <f t="shared" si="13"/>
      </c>
    </row>
    <row r="14" spans="1:37" ht="12.75">
      <c r="A14" s="10">
        <f t="shared" si="3"/>
        <v>7</v>
      </c>
      <c r="B14" s="7"/>
      <c r="C14" s="21">
        <v>37861</v>
      </c>
      <c r="D14" s="18">
        <v>26.5</v>
      </c>
      <c r="E14" s="18">
        <v>26.58</v>
      </c>
      <c r="F14" s="18">
        <v>26.24</v>
      </c>
      <c r="G14" s="18">
        <v>26.51</v>
      </c>
      <c r="H14" s="19">
        <v>46211200</v>
      </c>
      <c r="I14" s="42">
        <v>23.37</v>
      </c>
      <c r="K14" s="24">
        <f t="shared" si="4"/>
        <v>0.003434950622584809</v>
      </c>
      <c r="L14" s="33">
        <f t="shared" si="5"/>
        <v>46211.2</v>
      </c>
      <c r="S14" s="52">
        <f t="shared" si="0"/>
        <v>0</v>
      </c>
      <c r="T14" s="52">
        <f t="shared" si="1"/>
        <v>-0.060000000000002274</v>
      </c>
      <c r="U14" s="49">
        <f t="shared" si="9"/>
        <v>0</v>
      </c>
      <c r="V14" s="49">
        <f t="shared" si="6"/>
        <v>0</v>
      </c>
      <c r="W14" s="51">
        <f t="shared" si="10"/>
        <v>0</v>
      </c>
      <c r="X14" s="51">
        <f t="shared" si="11"/>
        <v>0</v>
      </c>
      <c r="Y14" s="57">
        <f t="shared" si="7"/>
      </c>
      <c r="Z14" s="57">
        <f t="shared" si="8"/>
      </c>
      <c r="AC14" s="34">
        <f t="shared" si="2"/>
        <v>495</v>
      </c>
      <c r="AD14" s="60">
        <f>INDEX($C$8:$C$1000,$AC14-$V$3)</f>
        <v>38545</v>
      </c>
      <c r="AE14" s="43">
        <f>INDEX($D$8:$D$1000,$AC14-$V$3)</f>
        <v>25.24</v>
      </c>
      <c r="AF14" s="43">
        <f>INDEX($E$8:$E$1000,$AC14-$V$3)</f>
        <v>25.62</v>
      </c>
      <c r="AG14" s="43">
        <f>INDEX($F$8:$F$1000,$AC14-$V$3)</f>
        <v>25.2</v>
      </c>
      <c r="AH14" s="43">
        <f>INDEX($G$8:$G$1000,$AC14-$V$3)</f>
        <v>25.61</v>
      </c>
      <c r="AJ14" s="43">
        <f t="shared" si="12"/>
      </c>
      <c r="AK14" s="43">
        <f t="shared" si="13"/>
      </c>
    </row>
    <row r="15" spans="1:37" ht="12.75">
      <c r="A15" s="10">
        <f t="shared" si="3"/>
        <v>8</v>
      </c>
      <c r="B15" s="7"/>
      <c r="C15" s="21">
        <v>37862</v>
      </c>
      <c r="D15" s="18">
        <v>26.46</v>
      </c>
      <c r="E15" s="18">
        <v>26.55</v>
      </c>
      <c r="F15" s="18">
        <v>26.35</v>
      </c>
      <c r="G15" s="18">
        <v>26.52</v>
      </c>
      <c r="H15" s="19">
        <v>34503000</v>
      </c>
      <c r="I15" s="42">
        <v>23.38</v>
      </c>
      <c r="K15" s="24">
        <f t="shared" si="4"/>
        <v>0.00042789901583217826</v>
      </c>
      <c r="L15" s="33">
        <f t="shared" si="5"/>
        <v>34503</v>
      </c>
      <c r="S15" s="52">
        <f t="shared" si="0"/>
        <v>-0.029999999999997584</v>
      </c>
      <c r="T15" s="52">
        <f t="shared" si="1"/>
        <v>0.11000000000000298</v>
      </c>
      <c r="U15" s="49">
        <f t="shared" si="9"/>
        <v>1</v>
      </c>
      <c r="V15" s="49">
        <f t="shared" si="6"/>
        <v>0</v>
      </c>
      <c r="W15" s="51">
        <f t="shared" si="10"/>
        <v>0</v>
      </c>
      <c r="X15" s="51">
        <f t="shared" si="11"/>
        <v>0</v>
      </c>
      <c r="Y15" s="57">
        <f t="shared" si="7"/>
      </c>
      <c r="Z15" s="57">
        <f t="shared" si="8"/>
      </c>
      <c r="AC15" s="34">
        <f t="shared" si="2"/>
        <v>496</v>
      </c>
      <c r="AD15" s="60">
        <f>INDEX($C$8:$C$1000,$AC15-$V$3)</f>
        <v>38546</v>
      </c>
      <c r="AE15" s="43">
        <f>INDEX($D$8:$D$1000,$AC15-$V$3)</f>
        <v>25.53</v>
      </c>
      <c r="AF15" s="43">
        <f>INDEX($E$8:$E$1000,$AC15-$V$3)</f>
        <v>25.75</v>
      </c>
      <c r="AG15" s="43">
        <f>INDEX($F$8:$F$1000,$AC15-$V$3)</f>
        <v>25.48</v>
      </c>
      <c r="AH15" s="43">
        <f>INDEX($G$8:$G$1000,$AC15-$V$3)</f>
        <v>25.66</v>
      </c>
      <c r="AJ15" s="43">
        <f t="shared" si="12"/>
      </c>
      <c r="AK15" s="43">
        <f t="shared" si="13"/>
      </c>
    </row>
    <row r="16" spans="1:37" ht="12.75">
      <c r="A16" s="10">
        <f t="shared" si="3"/>
        <v>9</v>
      </c>
      <c r="B16" s="7"/>
      <c r="C16" s="21">
        <v>37866</v>
      </c>
      <c r="D16" s="18">
        <v>26.7</v>
      </c>
      <c r="E16" s="18">
        <v>27.3</v>
      </c>
      <c r="F16" s="18">
        <v>26.47</v>
      </c>
      <c r="G16" s="18">
        <v>27.26</v>
      </c>
      <c r="H16" s="19">
        <v>74168896</v>
      </c>
      <c r="I16" s="42">
        <v>24.03</v>
      </c>
      <c r="K16" s="24">
        <f t="shared" si="4"/>
        <v>0.027801539777587703</v>
      </c>
      <c r="L16" s="33">
        <f t="shared" si="5"/>
        <v>74168.896</v>
      </c>
      <c r="S16" s="52">
        <f t="shared" si="0"/>
        <v>0.75</v>
      </c>
      <c r="T16" s="52">
        <f t="shared" si="1"/>
        <v>0.11999999999999744</v>
      </c>
      <c r="U16" s="49">
        <f t="shared" si="9"/>
        <v>0</v>
      </c>
      <c r="V16" s="49">
        <f t="shared" si="6"/>
        <v>0</v>
      </c>
      <c r="W16" s="51">
        <f t="shared" si="10"/>
        <v>1</v>
      </c>
      <c r="X16" s="51">
        <f t="shared" si="11"/>
        <v>0</v>
      </c>
      <c r="Y16" s="57">
        <f t="shared" si="7"/>
        <v>27.26</v>
      </c>
      <c r="Z16" s="57">
        <f t="shared" si="8"/>
      </c>
      <c r="AC16" s="34">
        <f t="shared" si="2"/>
        <v>497</v>
      </c>
      <c r="AD16" s="60">
        <f>INDEX($C$8:$C$1000,$AC16-$V$3)</f>
        <v>38547</v>
      </c>
      <c r="AE16" s="43">
        <f>INDEX($D$8:$D$1000,$AC16-$V$3)</f>
        <v>25.79</v>
      </c>
      <c r="AF16" s="43">
        <f>INDEX($E$8:$E$1000,$AC16-$V$3)</f>
        <v>26.1</v>
      </c>
      <c r="AG16" s="43">
        <f>INDEX($F$8:$F$1000,$AC16-$V$3)</f>
        <v>25.79</v>
      </c>
      <c r="AH16" s="43">
        <f>INDEX($G$8:$G$1000,$AC16-$V$3)</f>
        <v>25.97</v>
      </c>
      <c r="AJ16" s="43">
        <f t="shared" si="12"/>
      </c>
      <c r="AK16" s="43">
        <f t="shared" si="13"/>
      </c>
    </row>
    <row r="17" spans="1:37" ht="12.75">
      <c r="A17" s="10">
        <f t="shared" si="3"/>
        <v>10</v>
      </c>
      <c r="B17" s="7"/>
      <c r="C17" s="21">
        <v>37867</v>
      </c>
      <c r="D17" s="18">
        <v>27.42</v>
      </c>
      <c r="E17" s="18">
        <v>28.4</v>
      </c>
      <c r="F17" s="18">
        <v>27.38</v>
      </c>
      <c r="G17" s="18">
        <v>28.3</v>
      </c>
      <c r="H17" s="19">
        <v>109437800</v>
      </c>
      <c r="I17" s="42">
        <v>24.94</v>
      </c>
      <c r="K17" s="24">
        <f t="shared" si="4"/>
        <v>0.03786933000416148</v>
      </c>
      <c r="L17" s="33">
        <f t="shared" si="5"/>
        <v>109437.8</v>
      </c>
      <c r="S17" s="52">
        <f t="shared" si="0"/>
        <v>1.0999999999999979</v>
      </c>
      <c r="T17" s="52">
        <f t="shared" si="1"/>
        <v>0.9100000000000001</v>
      </c>
      <c r="U17" s="49">
        <f t="shared" si="9"/>
        <v>0</v>
      </c>
      <c r="V17" s="49">
        <f t="shared" si="6"/>
        <v>0</v>
      </c>
      <c r="W17" s="51">
        <f t="shared" si="10"/>
        <v>1</v>
      </c>
      <c r="X17" s="51">
        <f t="shared" si="11"/>
        <v>0</v>
      </c>
      <c r="Y17" s="57">
        <f t="shared" si="7"/>
      </c>
      <c r="Z17" s="57">
        <f t="shared" si="8"/>
      </c>
      <c r="AC17" s="34">
        <f t="shared" si="2"/>
        <v>498</v>
      </c>
      <c r="AD17" s="60">
        <f>INDEX($C$8:$C$1000,$AC17-$V$3)</f>
        <v>38548</v>
      </c>
      <c r="AE17" s="43">
        <f>INDEX($D$8:$D$1000,$AC17-$V$3)</f>
        <v>26.04</v>
      </c>
      <c r="AF17" s="43">
        <f>INDEX($E$8:$E$1000,$AC17-$V$3)</f>
        <v>26.1</v>
      </c>
      <c r="AG17" s="43">
        <f>INDEX($F$8:$F$1000,$AC17-$V$3)</f>
        <v>25.75</v>
      </c>
      <c r="AH17" s="43">
        <f>INDEX($G$8:$G$1000,$AC17-$V$3)</f>
        <v>25.79</v>
      </c>
      <c r="AJ17" s="43">
        <f t="shared" si="12"/>
      </c>
      <c r="AK17" s="43">
        <f t="shared" si="13"/>
      </c>
    </row>
    <row r="18" spans="1:37" ht="12.75">
      <c r="A18" s="10">
        <f t="shared" si="3"/>
        <v>11</v>
      </c>
      <c r="B18" s="7"/>
      <c r="C18" s="21">
        <v>37868</v>
      </c>
      <c r="D18" s="18">
        <v>28.1</v>
      </c>
      <c r="E18" s="18">
        <v>28.47</v>
      </c>
      <c r="F18" s="18">
        <v>27.99</v>
      </c>
      <c r="G18" s="18">
        <v>28.43</v>
      </c>
      <c r="H18" s="19">
        <v>59840800</v>
      </c>
      <c r="I18" s="42">
        <v>25.06</v>
      </c>
      <c r="K18" s="24">
        <f t="shared" si="4"/>
        <v>0.004811547714514752</v>
      </c>
      <c r="L18" s="33">
        <f t="shared" si="5"/>
        <v>59840.8</v>
      </c>
      <c r="S18" s="52">
        <f t="shared" si="0"/>
        <v>0.07000000000000028</v>
      </c>
      <c r="T18" s="52">
        <f t="shared" si="1"/>
        <v>0.6099999999999994</v>
      </c>
      <c r="U18" s="49">
        <f t="shared" si="9"/>
        <v>0</v>
      </c>
      <c r="V18" s="49">
        <f t="shared" si="6"/>
        <v>0</v>
      </c>
      <c r="W18" s="51">
        <f t="shared" si="10"/>
        <v>1</v>
      </c>
      <c r="X18" s="51">
        <f t="shared" si="11"/>
        <v>0</v>
      </c>
      <c r="Y18" s="57">
        <f t="shared" si="7"/>
      </c>
      <c r="Z18" s="57">
        <f t="shared" si="8"/>
      </c>
      <c r="AC18" s="34">
        <f t="shared" si="2"/>
        <v>499</v>
      </c>
      <c r="AD18" s="60">
        <f>INDEX($C$8:$C$1000,$AC18-$V$3)</f>
        <v>38551</v>
      </c>
      <c r="AE18" s="43">
        <f>INDEX($D$8:$D$1000,$AC18-$V$3)</f>
        <v>25.71</v>
      </c>
      <c r="AF18" s="43">
        <f>INDEX($E$8:$E$1000,$AC18-$V$3)</f>
        <v>25.79</v>
      </c>
      <c r="AG18" s="43">
        <f>INDEX($F$8:$F$1000,$AC18-$V$3)</f>
        <v>25.55</v>
      </c>
      <c r="AH18" s="43">
        <f>INDEX($G$8:$G$1000,$AC18-$V$3)</f>
        <v>25.55</v>
      </c>
      <c r="AJ18" s="43">
        <f t="shared" si="12"/>
      </c>
      <c r="AK18" s="43">
        <f t="shared" si="13"/>
      </c>
    </row>
    <row r="19" spans="1:37" ht="12.75">
      <c r="A19" s="10">
        <f t="shared" si="3"/>
        <v>12</v>
      </c>
      <c r="B19" s="7"/>
      <c r="C19" s="21">
        <v>37869</v>
      </c>
      <c r="D19" s="18">
        <v>28.23</v>
      </c>
      <c r="E19" s="18">
        <v>28.75</v>
      </c>
      <c r="F19" s="18">
        <v>28.17</v>
      </c>
      <c r="G19" s="18">
        <v>28.38</v>
      </c>
      <c r="H19" s="19">
        <v>64024500</v>
      </c>
      <c r="I19" s="42">
        <v>25.02</v>
      </c>
      <c r="K19" s="24">
        <f t="shared" si="4"/>
        <v>-0.0015961691939345712</v>
      </c>
      <c r="L19" s="33">
        <f t="shared" si="5"/>
        <v>64024.5</v>
      </c>
      <c r="S19" s="52">
        <f t="shared" si="0"/>
        <v>0.28000000000000114</v>
      </c>
      <c r="T19" s="52">
        <f t="shared" si="1"/>
        <v>0.18000000000000327</v>
      </c>
      <c r="U19" s="49">
        <f t="shared" si="9"/>
        <v>0</v>
      </c>
      <c r="V19" s="49">
        <f t="shared" si="6"/>
        <v>0</v>
      </c>
      <c r="W19" s="51">
        <f t="shared" si="10"/>
        <v>1</v>
      </c>
      <c r="X19" s="51">
        <f t="shared" si="11"/>
        <v>0</v>
      </c>
      <c r="Y19" s="57">
        <f t="shared" si="7"/>
      </c>
      <c r="Z19" s="57">
        <f t="shared" si="8"/>
      </c>
      <c r="AC19" s="34">
        <f t="shared" si="2"/>
        <v>500</v>
      </c>
      <c r="AD19" s="60">
        <f>INDEX($C$8:$C$1000,$AC19-$V$3)</f>
        <v>38552</v>
      </c>
      <c r="AE19" s="43">
        <f>INDEX($D$8:$D$1000,$AC19-$V$3)</f>
        <v>25.79</v>
      </c>
      <c r="AF19" s="43">
        <f>INDEX($E$8:$E$1000,$AC19-$V$3)</f>
        <v>26.25</v>
      </c>
      <c r="AG19" s="43">
        <f>INDEX($F$8:$F$1000,$AC19-$V$3)</f>
        <v>25.75</v>
      </c>
      <c r="AH19" s="43">
        <f>INDEX($G$8:$G$1000,$AC19-$V$3)</f>
        <v>26.16</v>
      </c>
      <c r="AJ19" s="43">
        <f t="shared" si="12"/>
      </c>
      <c r="AK19" s="43">
        <f t="shared" si="13"/>
      </c>
    </row>
    <row r="20" spans="1:37" ht="12.75">
      <c r="A20" s="10">
        <f t="shared" si="3"/>
        <v>13</v>
      </c>
      <c r="B20" s="7"/>
      <c r="C20" s="21">
        <v>37872</v>
      </c>
      <c r="D20" s="18">
        <v>28.39</v>
      </c>
      <c r="E20" s="18">
        <v>28.92</v>
      </c>
      <c r="F20" s="18">
        <v>28.34</v>
      </c>
      <c r="G20" s="18">
        <v>28.84</v>
      </c>
      <c r="H20" s="19">
        <v>46105300</v>
      </c>
      <c r="I20" s="42">
        <v>25.42</v>
      </c>
      <c r="K20" s="24">
        <f t="shared" si="4"/>
        <v>0.015987210231814597</v>
      </c>
      <c r="L20" s="33">
        <f t="shared" si="5"/>
        <v>46105.3</v>
      </c>
      <c r="S20" s="52">
        <f t="shared" si="0"/>
        <v>0.1700000000000017</v>
      </c>
      <c r="T20" s="52">
        <f t="shared" si="1"/>
        <v>0.16999999999999815</v>
      </c>
      <c r="U20" s="49">
        <f t="shared" si="9"/>
        <v>0</v>
      </c>
      <c r="V20" s="49">
        <f t="shared" si="6"/>
        <v>0</v>
      </c>
      <c r="W20" s="51">
        <f t="shared" si="10"/>
        <v>1</v>
      </c>
      <c r="X20" s="51">
        <f t="shared" si="11"/>
        <v>0</v>
      </c>
      <c r="Y20" s="57">
        <f t="shared" si="7"/>
      </c>
      <c r="Z20" s="57">
        <f t="shared" si="8"/>
      </c>
      <c r="AC20" s="34">
        <f t="shared" si="2"/>
        <v>501</v>
      </c>
      <c r="AD20" s="60">
        <f>INDEX($C$8:$C$1000,$AC20-$V$3)</f>
        <v>38553</v>
      </c>
      <c r="AE20" s="43">
        <f>INDEX($D$8:$D$1000,$AC20-$V$3)</f>
        <v>26</v>
      </c>
      <c r="AF20" s="43">
        <f>INDEX($E$8:$E$1000,$AC20-$V$3)</f>
        <v>26.23</v>
      </c>
      <c r="AG20" s="43">
        <f>INDEX($F$8:$F$1000,$AC20-$V$3)</f>
        <v>25.88</v>
      </c>
      <c r="AH20" s="43">
        <f>INDEX($G$8:$G$1000,$AC20-$V$3)</f>
        <v>26.19</v>
      </c>
      <c r="AJ20" s="43">
        <f t="shared" si="12"/>
      </c>
      <c r="AK20" s="43">
        <f t="shared" si="13"/>
      </c>
    </row>
    <row r="21" spans="1:37" ht="12.75">
      <c r="A21" s="10">
        <f t="shared" si="3"/>
        <v>14</v>
      </c>
      <c r="B21" s="7"/>
      <c r="C21" s="21">
        <v>37873</v>
      </c>
      <c r="D21" s="18">
        <v>28.65</v>
      </c>
      <c r="E21" s="18">
        <v>28.71</v>
      </c>
      <c r="F21" s="18">
        <v>28.31</v>
      </c>
      <c r="G21" s="18">
        <v>28.37</v>
      </c>
      <c r="H21" s="19">
        <v>44315200</v>
      </c>
      <c r="I21" s="42">
        <v>25.01</v>
      </c>
      <c r="K21" s="24">
        <f t="shared" si="4"/>
        <v>-0.016129032258064502</v>
      </c>
      <c r="L21" s="33">
        <f t="shared" si="5"/>
        <v>44315.2</v>
      </c>
      <c r="S21" s="52">
        <f t="shared" si="0"/>
        <v>-0.21000000000000085</v>
      </c>
      <c r="T21" s="52">
        <f t="shared" si="1"/>
        <v>-0.030000000000001137</v>
      </c>
      <c r="U21" s="49">
        <f t="shared" si="9"/>
        <v>0</v>
      </c>
      <c r="V21" s="49">
        <f t="shared" si="6"/>
        <v>0</v>
      </c>
      <c r="W21" s="51">
        <f t="shared" si="10"/>
        <v>0</v>
      </c>
      <c r="X21" s="51">
        <f t="shared" si="11"/>
        <v>1</v>
      </c>
      <c r="Y21" s="57">
        <f t="shared" si="7"/>
      </c>
      <c r="Z21" s="57">
        <f t="shared" si="8"/>
      </c>
      <c r="AC21" s="34">
        <f t="shared" si="2"/>
        <v>502</v>
      </c>
      <c r="AD21" s="60">
        <f>INDEX($C$8:$C$1000,$AC21-$V$3)</f>
        <v>38554</v>
      </c>
      <c r="AE21" s="43">
        <f>INDEX($D$8:$D$1000,$AC21-$V$3)</f>
        <v>26.3</v>
      </c>
      <c r="AF21" s="43">
        <f>INDEX($E$8:$E$1000,$AC21-$V$3)</f>
        <v>26.48</v>
      </c>
      <c r="AG21" s="43">
        <f>INDEX($F$8:$F$1000,$AC21-$V$3)</f>
        <v>26</v>
      </c>
      <c r="AH21" s="43">
        <f>INDEX($G$8:$G$1000,$AC21-$V$3)</f>
        <v>26.44</v>
      </c>
      <c r="AJ21" s="43">
        <f t="shared" si="12"/>
        <v>26.44</v>
      </c>
      <c r="AK21" s="43">
        <f t="shared" si="13"/>
      </c>
    </row>
    <row r="22" spans="1:37" ht="12.75">
      <c r="A22" s="10">
        <f t="shared" si="3"/>
        <v>15</v>
      </c>
      <c r="B22" s="7"/>
      <c r="C22" s="21">
        <v>37874</v>
      </c>
      <c r="D22" s="18">
        <v>28.03</v>
      </c>
      <c r="E22" s="18">
        <v>28.18</v>
      </c>
      <c r="F22" s="18">
        <v>27.48</v>
      </c>
      <c r="G22" s="18">
        <v>27.55</v>
      </c>
      <c r="H22" s="19">
        <v>54763500</v>
      </c>
      <c r="I22" s="42">
        <v>24.28</v>
      </c>
      <c r="K22" s="24">
        <f t="shared" si="4"/>
        <v>-0.029188324670131993</v>
      </c>
      <c r="L22" s="33">
        <f t="shared" si="5"/>
        <v>54763.5</v>
      </c>
      <c r="S22" s="52">
        <f t="shared" si="0"/>
        <v>-0.5300000000000011</v>
      </c>
      <c r="T22" s="52">
        <f t="shared" si="1"/>
        <v>-0.8299999999999983</v>
      </c>
      <c r="U22" s="49">
        <f t="shared" si="9"/>
        <v>0</v>
      </c>
      <c r="V22" s="49">
        <f t="shared" si="6"/>
        <v>0</v>
      </c>
      <c r="W22" s="51">
        <f t="shared" si="10"/>
        <v>0</v>
      </c>
      <c r="X22" s="51">
        <f t="shared" si="11"/>
        <v>1</v>
      </c>
      <c r="Y22" s="57">
        <f t="shared" si="7"/>
      </c>
      <c r="Z22" s="57">
        <f t="shared" si="8"/>
      </c>
      <c r="AC22" s="34">
        <f t="shared" si="2"/>
        <v>503</v>
      </c>
      <c r="AD22" s="60">
        <f>INDEX($C$8:$C$1000,$AC22-$V$3)</f>
        <v>38555</v>
      </c>
      <c r="AE22" s="43">
        <f>INDEX($D$8:$D$1000,$AC22-$V$3)</f>
        <v>25.99</v>
      </c>
      <c r="AF22" s="43">
        <f>INDEX($E$8:$E$1000,$AC22-$V$3)</f>
        <v>26.34</v>
      </c>
      <c r="AG22" s="43">
        <f>INDEX($F$8:$F$1000,$AC22-$V$3)</f>
        <v>25.63</v>
      </c>
      <c r="AH22" s="43">
        <f>INDEX($G$8:$G$1000,$AC22-$V$3)</f>
        <v>25.68</v>
      </c>
      <c r="AJ22" s="43">
        <f t="shared" si="12"/>
      </c>
      <c r="AK22" s="43">
        <f t="shared" si="13"/>
      </c>
    </row>
    <row r="23" spans="1:37" ht="12.75">
      <c r="A23" s="10">
        <f t="shared" si="3"/>
        <v>16</v>
      </c>
      <c r="B23" s="7"/>
      <c r="C23" s="21">
        <v>37875</v>
      </c>
      <c r="D23" s="18">
        <v>27.66</v>
      </c>
      <c r="E23" s="18">
        <v>28.11</v>
      </c>
      <c r="F23" s="18">
        <v>27.59</v>
      </c>
      <c r="G23" s="18">
        <v>27.84</v>
      </c>
      <c r="H23" s="19">
        <v>37813300</v>
      </c>
      <c r="I23" s="42">
        <v>24.54</v>
      </c>
      <c r="K23" s="24">
        <f t="shared" si="4"/>
        <v>0.010708401976935678</v>
      </c>
      <c r="L23" s="33">
        <f t="shared" si="5"/>
        <v>37813.3</v>
      </c>
      <c r="S23" s="52">
        <f t="shared" si="0"/>
        <v>-0.07000000000000028</v>
      </c>
      <c r="T23" s="52">
        <f t="shared" si="1"/>
        <v>0.10999999999999943</v>
      </c>
      <c r="U23" s="49">
        <f t="shared" si="9"/>
        <v>1</v>
      </c>
      <c r="V23" s="49">
        <f t="shared" si="6"/>
        <v>0</v>
      </c>
      <c r="W23" s="51">
        <f t="shared" si="10"/>
        <v>0</v>
      </c>
      <c r="X23" s="51">
        <f t="shared" si="11"/>
        <v>0</v>
      </c>
      <c r="Y23" s="57">
        <f t="shared" si="7"/>
      </c>
      <c r="Z23" s="57">
        <f t="shared" si="8"/>
      </c>
      <c r="AC23" s="34">
        <f>AC24-1</f>
        <v>504</v>
      </c>
      <c r="AD23" s="60">
        <f>INDEX($C$8:$C$1000,$AC23-$V$3)</f>
        <v>38558</v>
      </c>
      <c r="AE23" s="43">
        <f>INDEX($D$8:$D$1000,$AC23-$V$3)</f>
        <v>25.69</v>
      </c>
      <c r="AF23" s="43">
        <f>INDEX($E$8:$E$1000,$AC23-$V$3)</f>
        <v>25.9</v>
      </c>
      <c r="AG23" s="43">
        <f>INDEX($F$8:$F$1000,$AC23-$V$3)</f>
        <v>25.65</v>
      </c>
      <c r="AH23" s="43">
        <f>INDEX($G$8:$G$1000,$AC23-$V$3)</f>
        <v>25.69</v>
      </c>
      <c r="AJ23" s="43">
        <f t="shared" si="12"/>
      </c>
      <c r="AK23" s="43">
        <f t="shared" si="13"/>
      </c>
    </row>
    <row r="24" spans="1:37" ht="12.75">
      <c r="A24" s="10">
        <f t="shared" si="3"/>
        <v>17</v>
      </c>
      <c r="B24" s="7"/>
      <c r="C24" s="21">
        <v>37876</v>
      </c>
      <c r="D24" s="18">
        <v>27.48</v>
      </c>
      <c r="E24" s="18">
        <v>28.4</v>
      </c>
      <c r="F24" s="18">
        <v>27.45</v>
      </c>
      <c r="G24" s="18">
        <v>28.34</v>
      </c>
      <c r="H24" s="19">
        <v>55777200</v>
      </c>
      <c r="I24" s="42">
        <v>24.98</v>
      </c>
      <c r="K24" s="24">
        <f t="shared" si="4"/>
        <v>0.01792991035044822</v>
      </c>
      <c r="L24" s="33">
        <f t="shared" si="5"/>
        <v>55777.2</v>
      </c>
      <c r="S24" s="52">
        <f t="shared" si="0"/>
        <v>0.28999999999999915</v>
      </c>
      <c r="T24" s="52">
        <f t="shared" si="1"/>
        <v>-0.14000000000000057</v>
      </c>
      <c r="U24" s="49">
        <f t="shared" si="9"/>
        <v>0</v>
      </c>
      <c r="V24" s="49">
        <f t="shared" si="6"/>
        <v>1</v>
      </c>
      <c r="W24" s="51">
        <f t="shared" si="10"/>
        <v>0</v>
      </c>
      <c r="X24" s="51">
        <f t="shared" si="11"/>
        <v>0</v>
      </c>
      <c r="Y24" s="57">
        <f t="shared" si="7"/>
      </c>
      <c r="Z24" s="57">
        <f t="shared" si="8"/>
      </c>
      <c r="AC24" s="34">
        <f>I1</f>
        <v>505</v>
      </c>
      <c r="AD24" s="60">
        <f>INDEX($C$8:$C$1000,$AC24-$V$3)</f>
        <v>38559</v>
      </c>
      <c r="AE24" s="43">
        <f>INDEX($D$8:$D$1000,$AC24-$V$3)</f>
        <v>25.72</v>
      </c>
      <c r="AF24" s="43">
        <f>INDEX($E$8:$E$1000,$AC24-$V$3)</f>
        <v>25.74</v>
      </c>
      <c r="AG24" s="43">
        <f>INDEX($F$8:$F$1000,$AC24-$V$3)</f>
        <v>25.53</v>
      </c>
      <c r="AH24" s="43">
        <f>INDEX($G$8:$G$1000,$AC24-$V$3)</f>
        <v>25.54</v>
      </c>
      <c r="AJ24" s="43">
        <f t="shared" si="12"/>
      </c>
      <c r="AK24" s="43">
        <f t="shared" si="13"/>
        <v>25.54</v>
      </c>
    </row>
    <row r="25" spans="1:27" ht="12.75">
      <c r="A25" s="10">
        <f t="shared" si="3"/>
        <v>18</v>
      </c>
      <c r="B25" s="7"/>
      <c r="C25" s="21">
        <v>37879</v>
      </c>
      <c r="D25" s="18">
        <v>28.37</v>
      </c>
      <c r="E25" s="18">
        <v>28.61</v>
      </c>
      <c r="F25" s="18">
        <v>28.33</v>
      </c>
      <c r="G25" s="18">
        <v>28.36</v>
      </c>
      <c r="H25" s="19">
        <v>41432300</v>
      </c>
      <c r="I25" s="42">
        <v>25</v>
      </c>
      <c r="K25" s="24">
        <f t="shared" si="4"/>
        <v>0.0008006405124099114</v>
      </c>
      <c r="L25" s="33">
        <f t="shared" si="5"/>
        <v>41432.3</v>
      </c>
      <c r="S25" s="52">
        <f t="shared" si="0"/>
        <v>0.21000000000000085</v>
      </c>
      <c r="T25" s="52">
        <f t="shared" si="1"/>
        <v>0.879999999999999</v>
      </c>
      <c r="U25" s="49">
        <f t="shared" si="9"/>
        <v>0</v>
      </c>
      <c r="V25" s="49">
        <f t="shared" si="6"/>
        <v>0</v>
      </c>
      <c r="W25" s="51">
        <f t="shared" si="10"/>
        <v>1</v>
      </c>
      <c r="X25" s="51">
        <f t="shared" si="11"/>
        <v>0</v>
      </c>
      <c r="Y25" s="57">
        <f t="shared" si="7"/>
      </c>
      <c r="Z25" s="57">
        <f t="shared" si="8"/>
      </c>
      <c r="AA25" s="43"/>
    </row>
    <row r="26" spans="1:27" ht="12.75">
      <c r="A26" s="10">
        <f t="shared" si="3"/>
        <v>19</v>
      </c>
      <c r="B26" s="7"/>
      <c r="C26" s="21">
        <v>37880</v>
      </c>
      <c r="D26" s="18">
        <v>28.41</v>
      </c>
      <c r="E26" s="18">
        <v>28.95</v>
      </c>
      <c r="F26" s="18">
        <v>28.32</v>
      </c>
      <c r="G26" s="18">
        <v>28.9</v>
      </c>
      <c r="H26" s="19">
        <v>52060600</v>
      </c>
      <c r="I26" s="42">
        <v>25.47</v>
      </c>
      <c r="K26" s="24">
        <f t="shared" si="4"/>
        <v>0.018799999999999928</v>
      </c>
      <c r="L26" s="33">
        <f t="shared" si="5"/>
        <v>52060.6</v>
      </c>
      <c r="S26" s="52">
        <f t="shared" si="0"/>
        <v>0.33999999999999986</v>
      </c>
      <c r="T26" s="52">
        <f t="shared" si="1"/>
        <v>-0.00999999999999801</v>
      </c>
      <c r="U26" s="49">
        <f t="shared" si="9"/>
        <v>0</v>
      </c>
      <c r="V26" s="49">
        <f t="shared" si="6"/>
        <v>1</v>
      </c>
      <c r="W26" s="51">
        <f t="shared" si="10"/>
        <v>0</v>
      </c>
      <c r="X26" s="51">
        <f t="shared" si="11"/>
        <v>0</v>
      </c>
      <c r="Y26" s="57">
        <f t="shared" si="7"/>
      </c>
      <c r="Z26" s="57">
        <f t="shared" si="8"/>
      </c>
      <c r="AA26" s="43"/>
    </row>
    <row r="27" spans="1:27" ht="12.75">
      <c r="A27" s="10">
        <f t="shared" si="3"/>
        <v>20</v>
      </c>
      <c r="B27" s="7"/>
      <c r="C27" s="21">
        <v>37881</v>
      </c>
      <c r="D27" s="18">
        <v>28.76</v>
      </c>
      <c r="E27" s="18">
        <v>28.95</v>
      </c>
      <c r="F27" s="18">
        <v>28.47</v>
      </c>
      <c r="G27" s="18">
        <v>28.5</v>
      </c>
      <c r="H27" s="19">
        <v>47221600</v>
      </c>
      <c r="I27" s="42">
        <v>25.12</v>
      </c>
      <c r="K27" s="24">
        <f t="shared" si="4"/>
        <v>-0.013741656851197437</v>
      </c>
      <c r="L27" s="33">
        <f t="shared" si="5"/>
        <v>47221.6</v>
      </c>
      <c r="S27" s="52">
        <f t="shared" si="0"/>
        <v>0</v>
      </c>
      <c r="T27" s="52">
        <f t="shared" si="1"/>
        <v>0.14999999999999858</v>
      </c>
      <c r="U27" s="49">
        <f t="shared" si="9"/>
        <v>0</v>
      </c>
      <c r="V27" s="49">
        <f t="shared" si="6"/>
        <v>0</v>
      </c>
      <c r="W27" s="51">
        <f t="shared" si="10"/>
        <v>0</v>
      </c>
      <c r="X27" s="51">
        <f t="shared" si="11"/>
        <v>0</v>
      </c>
      <c r="Y27" s="57">
        <f t="shared" si="7"/>
      </c>
      <c r="Z27" s="57">
        <f t="shared" si="8"/>
      </c>
      <c r="AA27" s="43"/>
    </row>
    <row r="28" spans="1:27" ht="12.75">
      <c r="A28" s="10">
        <f t="shared" si="3"/>
        <v>21</v>
      </c>
      <c r="B28" s="7"/>
      <c r="C28" s="21">
        <v>37882</v>
      </c>
      <c r="D28" s="18">
        <v>28.49</v>
      </c>
      <c r="E28" s="18">
        <v>29.51</v>
      </c>
      <c r="F28" s="18">
        <v>28.42</v>
      </c>
      <c r="G28" s="18">
        <v>29.5</v>
      </c>
      <c r="H28" s="19">
        <v>67268096</v>
      </c>
      <c r="I28" s="42">
        <v>26</v>
      </c>
      <c r="K28" s="24">
        <f t="shared" si="4"/>
        <v>0.03503184713375784</v>
      </c>
      <c r="L28" s="33">
        <f t="shared" si="5"/>
        <v>67268.096</v>
      </c>
      <c r="S28" s="52">
        <f t="shared" si="0"/>
        <v>0.5600000000000023</v>
      </c>
      <c r="T28" s="52">
        <f t="shared" si="1"/>
        <v>-0.04999999999999716</v>
      </c>
      <c r="U28" s="49">
        <f t="shared" si="9"/>
        <v>0</v>
      </c>
      <c r="V28" s="49">
        <f t="shared" si="6"/>
        <v>1</v>
      </c>
      <c r="W28" s="51">
        <f t="shared" si="10"/>
        <v>0</v>
      </c>
      <c r="X28" s="51">
        <f t="shared" si="11"/>
        <v>0</v>
      </c>
      <c r="Y28" s="57">
        <f t="shared" si="7"/>
      </c>
      <c r="Z28" s="57">
        <f t="shared" si="8"/>
      </c>
      <c r="AA28" s="43"/>
    </row>
    <row r="29" spans="1:27" ht="12.75">
      <c r="A29" s="10">
        <f t="shared" si="3"/>
        <v>22</v>
      </c>
      <c r="B29" s="7"/>
      <c r="C29" s="21">
        <v>37883</v>
      </c>
      <c r="D29" s="18">
        <v>29.76</v>
      </c>
      <c r="E29" s="18">
        <v>29.97</v>
      </c>
      <c r="F29" s="18">
        <v>29.52</v>
      </c>
      <c r="G29" s="18">
        <v>29.96</v>
      </c>
      <c r="H29" s="19">
        <v>92433800</v>
      </c>
      <c r="I29" s="42">
        <v>26.41</v>
      </c>
      <c r="K29" s="24">
        <f t="shared" si="4"/>
        <v>0.015769230769230758</v>
      </c>
      <c r="L29" s="33">
        <f t="shared" si="5"/>
        <v>92433.8</v>
      </c>
      <c r="S29" s="52">
        <f t="shared" si="0"/>
        <v>0.4599999999999973</v>
      </c>
      <c r="T29" s="52">
        <f t="shared" si="1"/>
        <v>1.0999999999999979</v>
      </c>
      <c r="U29" s="49">
        <f t="shared" si="9"/>
        <v>0</v>
      </c>
      <c r="V29" s="49">
        <f t="shared" si="6"/>
        <v>0</v>
      </c>
      <c r="W29" s="51">
        <f t="shared" si="10"/>
        <v>1</v>
      </c>
      <c r="X29" s="51">
        <f t="shared" si="11"/>
        <v>0</v>
      </c>
      <c r="Y29" s="57">
        <f t="shared" si="7"/>
      </c>
      <c r="Z29" s="57">
        <f t="shared" si="8"/>
      </c>
      <c r="AA29" s="43"/>
    </row>
    <row r="30" spans="1:27" ht="12.75">
      <c r="A30" s="10">
        <f t="shared" si="3"/>
        <v>23</v>
      </c>
      <c r="B30" s="7"/>
      <c r="C30" s="21">
        <v>37886</v>
      </c>
      <c r="D30" s="18">
        <v>29.39</v>
      </c>
      <c r="E30" s="18">
        <v>30</v>
      </c>
      <c r="F30" s="18">
        <v>28.81</v>
      </c>
      <c r="G30" s="18">
        <v>29.07</v>
      </c>
      <c r="H30" s="19">
        <v>65678700</v>
      </c>
      <c r="I30" s="42">
        <v>25.62</v>
      </c>
      <c r="K30" s="24">
        <f t="shared" si="4"/>
        <v>-0.029912911775842432</v>
      </c>
      <c r="L30" s="33">
        <f t="shared" si="5"/>
        <v>65678.7</v>
      </c>
      <c r="S30" s="52">
        <f t="shared" si="0"/>
        <v>0.030000000000001137</v>
      </c>
      <c r="T30" s="52">
        <f t="shared" si="1"/>
        <v>-0.7100000000000009</v>
      </c>
      <c r="U30" s="49">
        <f t="shared" si="9"/>
        <v>0</v>
      </c>
      <c r="V30" s="49">
        <f t="shared" si="6"/>
        <v>1</v>
      </c>
      <c r="W30" s="51">
        <f t="shared" si="10"/>
        <v>0</v>
      </c>
      <c r="X30" s="51">
        <f t="shared" si="11"/>
        <v>0</v>
      </c>
      <c r="Y30" s="57">
        <f t="shared" si="7"/>
      </c>
      <c r="Z30" s="57">
        <f t="shared" si="8"/>
      </c>
      <c r="AA30" s="43"/>
    </row>
    <row r="31" spans="1:27" ht="12.75">
      <c r="A31" s="10">
        <f t="shared" si="3"/>
        <v>24</v>
      </c>
      <c r="B31" s="7"/>
      <c r="C31" s="21">
        <v>37887</v>
      </c>
      <c r="D31" s="18">
        <v>29.12</v>
      </c>
      <c r="E31" s="18">
        <v>29.71</v>
      </c>
      <c r="F31" s="18">
        <v>28.88</v>
      </c>
      <c r="G31" s="18">
        <v>29.6</v>
      </c>
      <c r="H31" s="19">
        <v>57827800</v>
      </c>
      <c r="I31" s="42">
        <v>26.09</v>
      </c>
      <c r="K31" s="24">
        <f t="shared" si="4"/>
        <v>0.01834504293520678</v>
      </c>
      <c r="L31" s="33">
        <f t="shared" si="5"/>
        <v>57827.8</v>
      </c>
      <c r="S31" s="52">
        <f t="shared" si="0"/>
        <v>-0.28999999999999915</v>
      </c>
      <c r="T31" s="52">
        <f t="shared" si="1"/>
        <v>0.07000000000000028</v>
      </c>
      <c r="U31" s="49">
        <f t="shared" si="9"/>
        <v>1</v>
      </c>
      <c r="V31" s="49">
        <f t="shared" si="6"/>
        <v>0</v>
      </c>
      <c r="W31" s="51">
        <f t="shared" si="10"/>
        <v>0</v>
      </c>
      <c r="X31" s="51">
        <f t="shared" si="11"/>
        <v>0</v>
      </c>
      <c r="Y31" s="57">
        <f t="shared" si="7"/>
      </c>
      <c r="Z31" s="57">
        <f t="shared" si="8"/>
      </c>
      <c r="AA31" s="43"/>
    </row>
    <row r="32" spans="1:27" ht="11.25">
      <c r="A32" s="10">
        <f t="shared" si="3"/>
        <v>25</v>
      </c>
      <c r="C32" s="21">
        <v>37888</v>
      </c>
      <c r="D32" s="18">
        <v>29.61</v>
      </c>
      <c r="E32" s="18">
        <v>29.7</v>
      </c>
      <c r="F32" s="18">
        <v>28.42</v>
      </c>
      <c r="G32" s="18">
        <v>28.46</v>
      </c>
      <c r="H32" s="19">
        <v>66336500</v>
      </c>
      <c r="I32" s="42">
        <v>25.09</v>
      </c>
      <c r="K32" s="24">
        <f t="shared" si="4"/>
        <v>-0.03832886163280946</v>
      </c>
      <c r="L32" s="33">
        <f t="shared" si="5"/>
        <v>66336.5</v>
      </c>
      <c r="S32" s="52">
        <f t="shared" si="0"/>
        <v>-0.010000000000001563</v>
      </c>
      <c r="T32" s="52">
        <f t="shared" si="1"/>
        <v>-0.4599999999999973</v>
      </c>
      <c r="U32" s="49">
        <f t="shared" si="9"/>
        <v>0</v>
      </c>
      <c r="V32" s="49">
        <f t="shared" si="6"/>
        <v>0</v>
      </c>
      <c r="W32" s="51">
        <f t="shared" si="10"/>
        <v>0</v>
      </c>
      <c r="X32" s="51">
        <f t="shared" si="11"/>
        <v>1</v>
      </c>
      <c r="Y32" s="57">
        <f t="shared" si="7"/>
      </c>
      <c r="Z32" s="57">
        <f t="shared" si="8"/>
        <v>28.46</v>
      </c>
      <c r="AA32" s="43"/>
    </row>
    <row r="33" spans="1:27" ht="11.25">
      <c r="A33" s="10">
        <f t="shared" si="3"/>
        <v>26</v>
      </c>
      <c r="C33" s="21">
        <v>37889</v>
      </c>
      <c r="D33" s="18">
        <v>28.47</v>
      </c>
      <c r="E33" s="18">
        <v>28.96</v>
      </c>
      <c r="F33" s="18">
        <v>28.22</v>
      </c>
      <c r="G33" s="18">
        <v>28.24</v>
      </c>
      <c r="H33" s="19">
        <v>56224500</v>
      </c>
      <c r="I33" s="42">
        <v>24.89</v>
      </c>
      <c r="K33" s="24">
        <f t="shared" si="4"/>
        <v>-0.007971303308090816</v>
      </c>
      <c r="L33" s="33">
        <f t="shared" si="5"/>
        <v>56224.5</v>
      </c>
      <c r="S33" s="52">
        <f t="shared" si="0"/>
        <v>-0.7399999999999984</v>
      </c>
      <c r="T33" s="52">
        <f t="shared" si="1"/>
        <v>-0.20000000000000284</v>
      </c>
      <c r="U33" s="49">
        <f t="shared" si="9"/>
        <v>0</v>
      </c>
      <c r="V33" s="49">
        <f t="shared" si="6"/>
        <v>0</v>
      </c>
      <c r="W33" s="51">
        <f t="shared" si="10"/>
        <v>0</v>
      </c>
      <c r="X33" s="51">
        <f t="shared" si="11"/>
        <v>1</v>
      </c>
      <c r="Y33" s="57">
        <f t="shared" si="7"/>
      </c>
      <c r="Z33" s="57">
        <f t="shared" si="8"/>
      </c>
      <c r="AA33" s="43"/>
    </row>
    <row r="34" spans="1:27" ht="12.75">
      <c r="A34" s="10">
        <f t="shared" si="3"/>
        <v>27</v>
      </c>
      <c r="C34" s="21">
        <v>37890</v>
      </c>
      <c r="D34" s="18">
        <v>28.27</v>
      </c>
      <c r="E34" s="18">
        <v>28.78</v>
      </c>
      <c r="F34" s="18">
        <v>28.14</v>
      </c>
      <c r="G34" s="18">
        <v>28.19</v>
      </c>
      <c r="H34" s="19">
        <v>49864700</v>
      </c>
      <c r="I34" s="42">
        <v>24.85</v>
      </c>
      <c r="K34" s="24">
        <f t="shared" si="4"/>
        <v>-0.0016070711128967075</v>
      </c>
      <c r="L34" s="33">
        <f t="shared" si="5"/>
        <v>49864.7</v>
      </c>
      <c r="S34" s="52">
        <f t="shared" si="0"/>
        <v>-0.17999999999999972</v>
      </c>
      <c r="T34" s="52">
        <f t="shared" si="1"/>
        <v>-0.0799999999999983</v>
      </c>
      <c r="U34" s="49">
        <f t="shared" si="9"/>
        <v>0</v>
      </c>
      <c r="V34" s="49">
        <f t="shared" si="6"/>
        <v>0</v>
      </c>
      <c r="W34" s="51">
        <f t="shared" si="10"/>
        <v>0</v>
      </c>
      <c r="X34" s="51">
        <f t="shared" si="11"/>
        <v>1</v>
      </c>
      <c r="Y34" s="57">
        <f t="shared" si="7"/>
      </c>
      <c r="Z34" s="57">
        <f t="shared" si="8"/>
      </c>
      <c r="AA34" s="43"/>
    </row>
    <row r="35" spans="1:27" ht="12.75">
      <c r="A35" s="10">
        <f t="shared" si="3"/>
        <v>28</v>
      </c>
      <c r="C35" s="21">
        <v>37893</v>
      </c>
      <c r="D35" s="18">
        <v>28.41</v>
      </c>
      <c r="E35" s="18">
        <v>28.91</v>
      </c>
      <c r="F35" s="18">
        <v>28.1</v>
      </c>
      <c r="G35" s="18">
        <v>28.83</v>
      </c>
      <c r="H35" s="19">
        <v>47380300</v>
      </c>
      <c r="I35" s="42">
        <v>25.41</v>
      </c>
      <c r="K35" s="24">
        <f t="shared" si="4"/>
        <v>0.022535211267605604</v>
      </c>
      <c r="L35" s="33">
        <f t="shared" si="5"/>
        <v>47380.3</v>
      </c>
      <c r="S35" s="52">
        <f t="shared" si="0"/>
        <v>0.129999999999999</v>
      </c>
      <c r="T35" s="52">
        <f t="shared" si="1"/>
        <v>-0.03999999999999915</v>
      </c>
      <c r="U35" s="49">
        <f t="shared" si="9"/>
        <v>0</v>
      </c>
      <c r="V35" s="49">
        <f t="shared" si="6"/>
        <v>1</v>
      </c>
      <c r="W35" s="51">
        <f t="shared" si="10"/>
        <v>0</v>
      </c>
      <c r="X35" s="51">
        <f t="shared" si="11"/>
        <v>0</v>
      </c>
      <c r="Y35" s="57">
        <f t="shared" si="7"/>
      </c>
      <c r="Z35" s="57">
        <f t="shared" si="8"/>
      </c>
      <c r="AA35" s="43"/>
    </row>
    <row r="36" spans="1:27" ht="12.75">
      <c r="A36" s="10">
        <f t="shared" si="3"/>
        <v>29</v>
      </c>
      <c r="C36" s="21">
        <v>37894</v>
      </c>
      <c r="D36" s="18">
        <v>28.59</v>
      </c>
      <c r="E36" s="18">
        <v>28.61</v>
      </c>
      <c r="F36" s="18">
        <v>27.75</v>
      </c>
      <c r="G36" s="18">
        <v>27.8</v>
      </c>
      <c r="H36" s="19">
        <v>63333700</v>
      </c>
      <c r="I36" s="42">
        <v>24.5</v>
      </c>
      <c r="K36" s="24">
        <f t="shared" si="4"/>
        <v>-0.03581267217630857</v>
      </c>
      <c r="L36" s="33">
        <f t="shared" si="5"/>
        <v>63333.7</v>
      </c>
      <c r="S36" s="52">
        <f t="shared" si="0"/>
        <v>-0.3000000000000007</v>
      </c>
      <c r="T36" s="52">
        <f t="shared" si="1"/>
        <v>-0.3500000000000014</v>
      </c>
      <c r="U36" s="49">
        <f t="shared" si="9"/>
        <v>0</v>
      </c>
      <c r="V36" s="49">
        <f t="shared" si="6"/>
        <v>0</v>
      </c>
      <c r="W36" s="51">
        <f t="shared" si="10"/>
        <v>0</v>
      </c>
      <c r="X36" s="51">
        <f t="shared" si="11"/>
        <v>1</v>
      </c>
      <c r="Y36" s="57">
        <f t="shared" si="7"/>
      </c>
      <c r="Z36" s="57">
        <f t="shared" si="8"/>
      </c>
      <c r="AA36" s="43"/>
    </row>
    <row r="37" spans="1:27" ht="12.75">
      <c r="A37" s="10">
        <f t="shared" si="3"/>
        <v>30</v>
      </c>
      <c r="C37" s="21">
        <v>37895</v>
      </c>
      <c r="D37" s="18">
        <v>28.03</v>
      </c>
      <c r="E37" s="18">
        <v>28.63</v>
      </c>
      <c r="F37" s="18">
        <v>27.81</v>
      </c>
      <c r="G37" s="18">
        <v>28.52</v>
      </c>
      <c r="H37" s="19">
        <v>58375900</v>
      </c>
      <c r="I37" s="42">
        <v>25.14</v>
      </c>
      <c r="K37" s="24">
        <f t="shared" si="4"/>
        <v>0.026122448979591928</v>
      </c>
      <c r="L37" s="33">
        <f t="shared" si="5"/>
        <v>58375.9</v>
      </c>
      <c r="S37" s="52">
        <f t="shared" si="0"/>
        <v>0.019999999999999574</v>
      </c>
      <c r="T37" s="52">
        <f t="shared" si="1"/>
        <v>0.05999999999999872</v>
      </c>
      <c r="U37" s="49">
        <f t="shared" si="9"/>
        <v>0</v>
      </c>
      <c r="V37" s="49">
        <f t="shared" si="6"/>
        <v>0</v>
      </c>
      <c r="W37" s="51">
        <f t="shared" si="10"/>
        <v>1</v>
      </c>
      <c r="X37" s="51">
        <f t="shared" si="11"/>
        <v>0</v>
      </c>
      <c r="Y37" s="57">
        <f t="shared" si="7"/>
      </c>
      <c r="Z37" s="57">
        <f t="shared" si="8"/>
      </c>
      <c r="AA37" s="43"/>
    </row>
    <row r="38" spans="1:27" ht="12.75">
      <c r="A38" s="10">
        <f t="shared" si="3"/>
        <v>31</v>
      </c>
      <c r="C38" s="21">
        <v>37896</v>
      </c>
      <c r="D38" s="18">
        <v>28.45</v>
      </c>
      <c r="E38" s="18">
        <v>28.75</v>
      </c>
      <c r="F38" s="18">
        <v>28.19</v>
      </c>
      <c r="G38" s="18">
        <v>28.5</v>
      </c>
      <c r="H38" s="19">
        <v>38143600</v>
      </c>
      <c r="I38" s="42">
        <v>25.12</v>
      </c>
      <c r="K38" s="24">
        <f t="shared" si="4"/>
        <v>-0.0007955449482895949</v>
      </c>
      <c r="L38" s="33">
        <f t="shared" si="5"/>
        <v>38143.6</v>
      </c>
      <c r="S38" s="52">
        <f t="shared" si="0"/>
        <v>0.120000000000001</v>
      </c>
      <c r="T38" s="52">
        <f t="shared" si="1"/>
        <v>0.38000000000000256</v>
      </c>
      <c r="U38" s="49">
        <f t="shared" si="9"/>
        <v>0</v>
      </c>
      <c r="V38" s="49">
        <f t="shared" si="6"/>
        <v>0</v>
      </c>
      <c r="W38" s="51">
        <f t="shared" si="10"/>
        <v>1</v>
      </c>
      <c r="X38" s="51">
        <f t="shared" si="11"/>
        <v>0</v>
      </c>
      <c r="Y38" s="57">
        <f t="shared" si="7"/>
      </c>
      <c r="Z38" s="57">
        <f t="shared" si="8"/>
      </c>
      <c r="AA38" s="43"/>
    </row>
    <row r="39" spans="1:27" ht="12.75">
      <c r="A39" s="10">
        <f t="shared" si="3"/>
        <v>32</v>
      </c>
      <c r="C39" s="21">
        <v>37897</v>
      </c>
      <c r="D39" s="18">
        <v>29.16</v>
      </c>
      <c r="E39" s="18">
        <v>29.46</v>
      </c>
      <c r="F39" s="18">
        <v>28.93</v>
      </c>
      <c r="G39" s="18">
        <v>29.08</v>
      </c>
      <c r="H39" s="19">
        <v>57303000</v>
      </c>
      <c r="I39" s="42">
        <v>25.63</v>
      </c>
      <c r="K39" s="24">
        <f t="shared" si="4"/>
        <v>0.02030254777070062</v>
      </c>
      <c r="L39" s="33">
        <f t="shared" si="5"/>
        <v>57303</v>
      </c>
      <c r="S39" s="52">
        <f t="shared" si="0"/>
        <v>0.7100000000000009</v>
      </c>
      <c r="T39" s="52">
        <f t="shared" si="1"/>
        <v>0.7399999999999984</v>
      </c>
      <c r="U39" s="49">
        <f t="shared" si="9"/>
        <v>0</v>
      </c>
      <c r="V39" s="49">
        <f t="shared" si="6"/>
        <v>0</v>
      </c>
      <c r="W39" s="51">
        <f t="shared" si="10"/>
        <v>1</v>
      </c>
      <c r="X39" s="51">
        <f t="shared" si="11"/>
        <v>0</v>
      </c>
      <c r="Y39" s="57">
        <f t="shared" si="7"/>
      </c>
      <c r="Z39" s="57">
        <f t="shared" si="8"/>
      </c>
      <c r="AA39" s="43"/>
    </row>
    <row r="40" spans="1:27" ht="12.75">
      <c r="A40" s="10">
        <f t="shared" si="3"/>
        <v>33</v>
      </c>
      <c r="C40" s="21">
        <v>37900</v>
      </c>
      <c r="D40" s="18">
        <v>29.15</v>
      </c>
      <c r="E40" s="18">
        <v>29.3</v>
      </c>
      <c r="F40" s="18">
        <v>28.91</v>
      </c>
      <c r="G40" s="18">
        <v>29.19</v>
      </c>
      <c r="H40" s="19">
        <v>34047600</v>
      </c>
      <c r="I40" s="42">
        <v>25.73</v>
      </c>
      <c r="K40" s="24">
        <f t="shared" si="4"/>
        <v>0.003901677721420249</v>
      </c>
      <c r="L40" s="33">
        <f t="shared" si="5"/>
        <v>34047.6</v>
      </c>
      <c r="S40" s="52">
        <f t="shared" si="0"/>
        <v>-0.16000000000000014</v>
      </c>
      <c r="T40" s="52">
        <f t="shared" si="1"/>
        <v>-0.019999999999999574</v>
      </c>
      <c r="U40" s="49">
        <f t="shared" si="9"/>
        <v>0</v>
      </c>
      <c r="V40" s="49">
        <f t="shared" si="6"/>
        <v>0</v>
      </c>
      <c r="W40" s="51">
        <f t="shared" si="10"/>
        <v>0</v>
      </c>
      <c r="X40" s="51">
        <f t="shared" si="11"/>
        <v>1</v>
      </c>
      <c r="Y40" s="57">
        <f t="shared" si="7"/>
      </c>
      <c r="Z40" s="57">
        <f t="shared" si="8"/>
      </c>
      <c r="AA40" s="43"/>
    </row>
    <row r="41" spans="1:27" ht="12.75">
      <c r="A41" s="10">
        <f t="shared" si="3"/>
        <v>34</v>
      </c>
      <c r="C41" s="21">
        <v>37901</v>
      </c>
      <c r="D41" s="18">
        <v>29.01</v>
      </c>
      <c r="E41" s="18">
        <v>29.37</v>
      </c>
      <c r="F41" s="18">
        <v>28.92</v>
      </c>
      <c r="G41" s="18">
        <v>29.14</v>
      </c>
      <c r="H41" s="19">
        <v>52356800</v>
      </c>
      <c r="I41" s="42">
        <v>25.69</v>
      </c>
      <c r="K41" s="24">
        <f t="shared" si="4"/>
        <v>-0.001554605518849561</v>
      </c>
      <c r="L41" s="33">
        <f t="shared" si="5"/>
        <v>52356.8</v>
      </c>
      <c r="S41" s="52">
        <f aca="true" t="shared" si="14" ref="S41:S72">E41-E40</f>
        <v>0.07000000000000028</v>
      </c>
      <c r="T41" s="52">
        <f aca="true" t="shared" si="15" ref="T41:T72">F41-F40</f>
        <v>0.010000000000001563</v>
      </c>
      <c r="U41" s="49">
        <f t="shared" si="9"/>
        <v>0</v>
      </c>
      <c r="V41" s="49">
        <f t="shared" si="6"/>
        <v>0</v>
      </c>
      <c r="W41" s="51">
        <f t="shared" si="10"/>
        <v>1</v>
      </c>
      <c r="X41" s="51">
        <f t="shared" si="11"/>
        <v>0</v>
      </c>
      <c r="Y41" s="57">
        <f t="shared" si="7"/>
      </c>
      <c r="Z41" s="57">
        <f t="shared" si="8"/>
      </c>
      <c r="AA41" s="43"/>
    </row>
    <row r="42" spans="1:27" ht="12.75">
      <c r="A42" s="10">
        <f t="shared" si="3"/>
        <v>35</v>
      </c>
      <c r="C42" s="21">
        <v>37902</v>
      </c>
      <c r="D42" s="18">
        <v>29.36</v>
      </c>
      <c r="E42" s="18">
        <v>29.36</v>
      </c>
      <c r="F42" s="18">
        <v>28.68</v>
      </c>
      <c r="G42" s="18">
        <v>28.82</v>
      </c>
      <c r="H42" s="19">
        <v>46989100</v>
      </c>
      <c r="I42" s="42">
        <v>25.4</v>
      </c>
      <c r="K42" s="24">
        <f t="shared" si="4"/>
        <v>-0.011288439081354684</v>
      </c>
      <c r="L42" s="33">
        <f t="shared" si="5"/>
        <v>46989.1</v>
      </c>
      <c r="S42" s="52">
        <f t="shared" si="14"/>
        <v>-0.010000000000001563</v>
      </c>
      <c r="T42" s="52">
        <f t="shared" si="15"/>
        <v>-0.240000000000002</v>
      </c>
      <c r="U42" s="49">
        <f t="shared" si="9"/>
        <v>0</v>
      </c>
      <c r="V42" s="49">
        <f t="shared" si="6"/>
        <v>0</v>
      </c>
      <c r="W42" s="51">
        <f t="shared" si="10"/>
        <v>0</v>
      </c>
      <c r="X42" s="51">
        <f t="shared" si="11"/>
        <v>1</v>
      </c>
      <c r="Y42" s="57">
        <f aca="true" t="shared" si="16" ref="Y42:Y73">IF(AND(U41=1,W42=1),G42,"")</f>
      </c>
      <c r="Z42" s="57">
        <f aca="true" t="shared" si="17" ref="Z42:Z73">IF(AND(U41=1,X42=1),G42,"")</f>
      </c>
      <c r="AA42" s="43"/>
    </row>
    <row r="43" spans="1:27" ht="12.75">
      <c r="A43" s="10">
        <f t="shared" si="3"/>
        <v>36</v>
      </c>
      <c r="C43" s="21">
        <v>37903</v>
      </c>
      <c r="D43" s="18">
        <v>29.22</v>
      </c>
      <c r="E43" s="18">
        <v>29.35</v>
      </c>
      <c r="F43" s="18">
        <v>28.8</v>
      </c>
      <c r="G43" s="18">
        <v>28.94</v>
      </c>
      <c r="H43" s="19">
        <v>62653300</v>
      </c>
      <c r="I43" s="42">
        <v>25.51</v>
      </c>
      <c r="K43" s="24">
        <f t="shared" si="4"/>
        <v>0.004330708661417493</v>
      </c>
      <c r="L43" s="33">
        <f t="shared" si="5"/>
        <v>62653.3</v>
      </c>
      <c r="S43" s="52">
        <f t="shared" si="14"/>
        <v>-0.00999999999999801</v>
      </c>
      <c r="T43" s="52">
        <f t="shared" si="15"/>
        <v>0.120000000000001</v>
      </c>
      <c r="U43" s="49">
        <f t="shared" si="9"/>
        <v>1</v>
      </c>
      <c r="V43" s="49">
        <f t="shared" si="6"/>
        <v>0</v>
      </c>
      <c r="W43" s="51">
        <f t="shared" si="10"/>
        <v>0</v>
      </c>
      <c r="X43" s="51">
        <f t="shared" si="11"/>
        <v>0</v>
      </c>
      <c r="Y43" s="57">
        <f t="shared" si="16"/>
      </c>
      <c r="Z43" s="57">
        <f t="shared" si="17"/>
      </c>
      <c r="AA43" s="43"/>
    </row>
    <row r="44" spans="1:27" ht="12.75">
      <c r="A44" s="10">
        <f t="shared" si="3"/>
        <v>37</v>
      </c>
      <c r="C44" s="21">
        <v>37904</v>
      </c>
      <c r="D44" s="18">
        <v>28.91</v>
      </c>
      <c r="E44" s="18">
        <v>29.2</v>
      </c>
      <c r="F44" s="18">
        <v>28.67</v>
      </c>
      <c r="G44" s="18">
        <v>28.91</v>
      </c>
      <c r="H44" s="19">
        <v>37604700</v>
      </c>
      <c r="I44" s="42">
        <v>25.48</v>
      </c>
      <c r="K44" s="24">
        <f t="shared" si="4"/>
        <v>-0.0011760094080752737</v>
      </c>
      <c r="L44" s="33">
        <f t="shared" si="5"/>
        <v>37604.7</v>
      </c>
      <c r="S44" s="52">
        <f t="shared" si="14"/>
        <v>-0.15000000000000213</v>
      </c>
      <c r="T44" s="52">
        <f t="shared" si="15"/>
        <v>-0.129999999999999</v>
      </c>
      <c r="U44" s="49">
        <f t="shared" si="9"/>
        <v>0</v>
      </c>
      <c r="V44" s="49">
        <f t="shared" si="6"/>
        <v>0</v>
      </c>
      <c r="W44" s="51">
        <f t="shared" si="10"/>
        <v>0</v>
      </c>
      <c r="X44" s="51">
        <f t="shared" si="11"/>
        <v>1</v>
      </c>
      <c r="Y44" s="57">
        <f t="shared" si="16"/>
      </c>
      <c r="Z44" s="57">
        <f t="shared" si="17"/>
        <v>28.91</v>
      </c>
      <c r="AA44" s="43"/>
    </row>
    <row r="45" spans="1:27" ht="12.75">
      <c r="A45" s="10">
        <f t="shared" si="3"/>
        <v>38</v>
      </c>
      <c r="C45" s="21">
        <v>37907</v>
      </c>
      <c r="D45" s="18">
        <v>28.98</v>
      </c>
      <c r="E45" s="18">
        <v>29.1</v>
      </c>
      <c r="F45" s="18">
        <v>28.5</v>
      </c>
      <c r="G45" s="18">
        <v>28.78</v>
      </c>
      <c r="H45" s="19">
        <v>39320300</v>
      </c>
      <c r="I45" s="42">
        <v>25.37</v>
      </c>
      <c r="K45" s="24">
        <f t="shared" si="4"/>
        <v>-0.004317111459968603</v>
      </c>
      <c r="L45" s="33">
        <f t="shared" si="5"/>
        <v>39320.3</v>
      </c>
      <c r="S45" s="52">
        <f t="shared" si="14"/>
        <v>-0.09999999999999787</v>
      </c>
      <c r="T45" s="52">
        <f t="shared" si="15"/>
        <v>-0.1700000000000017</v>
      </c>
      <c r="U45" s="49">
        <f t="shared" si="9"/>
        <v>0</v>
      </c>
      <c r="V45" s="49">
        <f t="shared" si="6"/>
        <v>0</v>
      </c>
      <c r="W45" s="51">
        <f t="shared" si="10"/>
        <v>0</v>
      </c>
      <c r="X45" s="51">
        <f t="shared" si="11"/>
        <v>1</v>
      </c>
      <c r="Y45" s="57">
        <f t="shared" si="16"/>
      </c>
      <c r="Z45" s="57">
        <f t="shared" si="17"/>
      </c>
      <c r="AA45" s="43"/>
    </row>
    <row r="46" spans="1:27" ht="12.75">
      <c r="A46" s="10">
        <f t="shared" si="3"/>
        <v>39</v>
      </c>
      <c r="C46" s="21">
        <v>37908</v>
      </c>
      <c r="D46" s="18">
        <v>28.66</v>
      </c>
      <c r="E46" s="18">
        <v>28.77</v>
      </c>
      <c r="F46" s="18">
        <v>28.48</v>
      </c>
      <c r="G46" s="18">
        <v>28.68</v>
      </c>
      <c r="H46" s="19">
        <v>34851300</v>
      </c>
      <c r="I46" s="42">
        <v>25.28</v>
      </c>
      <c r="K46" s="24">
        <f t="shared" si="4"/>
        <v>-0.0035474970437524567</v>
      </c>
      <c r="L46" s="33">
        <f t="shared" si="5"/>
        <v>34851.3</v>
      </c>
      <c r="S46" s="52">
        <f t="shared" si="14"/>
        <v>-0.33000000000000185</v>
      </c>
      <c r="T46" s="52">
        <f t="shared" si="15"/>
        <v>-0.019999999999999574</v>
      </c>
      <c r="U46" s="49">
        <f t="shared" si="9"/>
        <v>0</v>
      </c>
      <c r="V46" s="49">
        <f t="shared" si="6"/>
        <v>0</v>
      </c>
      <c r="W46" s="51">
        <f t="shared" si="10"/>
        <v>0</v>
      </c>
      <c r="X46" s="51">
        <f t="shared" si="11"/>
        <v>1</v>
      </c>
      <c r="Y46" s="57">
        <f t="shared" si="16"/>
      </c>
      <c r="Z46" s="57">
        <f t="shared" si="17"/>
      </c>
      <c r="AA46" s="43"/>
    </row>
    <row r="47" spans="1:27" ht="12.75">
      <c r="A47" s="10">
        <f t="shared" si="3"/>
        <v>40</v>
      </c>
      <c r="C47" s="21">
        <v>37909</v>
      </c>
      <c r="D47" s="18">
        <v>29.2</v>
      </c>
      <c r="E47" s="18">
        <v>29.26</v>
      </c>
      <c r="F47" s="18">
        <v>28.7</v>
      </c>
      <c r="G47" s="18">
        <v>29.07</v>
      </c>
      <c r="H47" s="19">
        <v>57242100</v>
      </c>
      <c r="I47" s="42">
        <v>25.77</v>
      </c>
      <c r="K47" s="24">
        <f t="shared" si="4"/>
        <v>0.01938291139240511</v>
      </c>
      <c r="L47" s="33">
        <f t="shared" si="5"/>
        <v>57242.1</v>
      </c>
      <c r="S47" s="52">
        <f t="shared" si="14"/>
        <v>0.490000000000002</v>
      </c>
      <c r="T47" s="52">
        <f t="shared" si="15"/>
        <v>0.21999999999999886</v>
      </c>
      <c r="U47" s="49">
        <f t="shared" si="9"/>
        <v>0</v>
      </c>
      <c r="V47" s="49">
        <f t="shared" si="6"/>
        <v>0</v>
      </c>
      <c r="W47" s="51">
        <f t="shared" si="10"/>
        <v>1</v>
      </c>
      <c r="X47" s="51">
        <f t="shared" si="11"/>
        <v>0</v>
      </c>
      <c r="Y47" s="57">
        <f t="shared" si="16"/>
      </c>
      <c r="Z47" s="57">
        <f t="shared" si="17"/>
      </c>
      <c r="AA47" s="43"/>
    </row>
    <row r="48" spans="1:27" ht="12.75">
      <c r="A48" s="10">
        <f t="shared" si="3"/>
        <v>41</v>
      </c>
      <c r="C48" s="21">
        <v>37910</v>
      </c>
      <c r="D48" s="18">
        <v>28.91</v>
      </c>
      <c r="E48" s="18">
        <v>29.31</v>
      </c>
      <c r="F48" s="18">
        <v>28.8</v>
      </c>
      <c r="G48" s="18">
        <v>29.23</v>
      </c>
      <c r="H48" s="19">
        <v>42232500</v>
      </c>
      <c r="I48" s="42">
        <v>25.91</v>
      </c>
      <c r="K48" s="24">
        <f t="shared" si="4"/>
        <v>0.005432673651532882</v>
      </c>
      <c r="L48" s="33">
        <f t="shared" si="5"/>
        <v>42232.5</v>
      </c>
      <c r="S48" s="52">
        <f t="shared" si="14"/>
        <v>0.04999999999999716</v>
      </c>
      <c r="T48" s="52">
        <f t="shared" si="15"/>
        <v>0.10000000000000142</v>
      </c>
      <c r="U48" s="49">
        <f t="shared" si="9"/>
        <v>0</v>
      </c>
      <c r="V48" s="49">
        <f t="shared" si="6"/>
        <v>0</v>
      </c>
      <c r="W48" s="51">
        <f t="shared" si="10"/>
        <v>1</v>
      </c>
      <c r="X48" s="51">
        <f t="shared" si="11"/>
        <v>0</v>
      </c>
      <c r="Y48" s="57">
        <f t="shared" si="16"/>
      </c>
      <c r="Z48" s="57">
        <f t="shared" si="17"/>
      </c>
      <c r="AA48" s="43"/>
    </row>
    <row r="49" spans="1:27" ht="12.75">
      <c r="A49" s="10">
        <f t="shared" si="3"/>
        <v>42</v>
      </c>
      <c r="C49" s="21">
        <v>37911</v>
      </c>
      <c r="D49" s="18">
        <v>29.28</v>
      </c>
      <c r="E49" s="18">
        <v>29.29</v>
      </c>
      <c r="F49" s="18">
        <v>28.8</v>
      </c>
      <c r="G49" s="18">
        <v>28.93</v>
      </c>
      <c r="H49" s="19">
        <v>49960000</v>
      </c>
      <c r="I49" s="42">
        <v>25.64</v>
      </c>
      <c r="K49" s="24">
        <f t="shared" si="4"/>
        <v>-0.010420686993438788</v>
      </c>
      <c r="L49" s="33">
        <f t="shared" si="5"/>
        <v>49960</v>
      </c>
      <c r="S49" s="52">
        <f t="shared" si="14"/>
        <v>-0.019999999999999574</v>
      </c>
      <c r="T49" s="52">
        <f t="shared" si="15"/>
        <v>0</v>
      </c>
      <c r="U49" s="49">
        <f t="shared" si="9"/>
        <v>0</v>
      </c>
      <c r="V49" s="49">
        <f t="shared" si="6"/>
        <v>0</v>
      </c>
      <c r="W49" s="51">
        <f t="shared" si="10"/>
        <v>0</v>
      </c>
      <c r="X49" s="51">
        <f t="shared" si="11"/>
        <v>0</v>
      </c>
      <c r="Y49" s="57">
        <f t="shared" si="16"/>
      </c>
      <c r="Z49" s="57">
        <f t="shared" si="17"/>
      </c>
      <c r="AA49" s="43"/>
    </row>
    <row r="50" spans="1:27" ht="12.75">
      <c r="A50" s="10">
        <f t="shared" si="3"/>
        <v>43</v>
      </c>
      <c r="C50" s="21">
        <v>37914</v>
      </c>
      <c r="D50" s="18">
        <v>28.95</v>
      </c>
      <c r="E50" s="18">
        <v>29.37</v>
      </c>
      <c r="F50" s="18">
        <v>28.8</v>
      </c>
      <c r="G50" s="18">
        <v>29.35</v>
      </c>
      <c r="H50" s="19">
        <v>38794500</v>
      </c>
      <c r="I50" s="42">
        <v>26.02</v>
      </c>
      <c r="K50" s="24">
        <f t="shared" si="4"/>
        <v>0.014820592823712841</v>
      </c>
      <c r="L50" s="33">
        <f t="shared" si="5"/>
        <v>38794.5</v>
      </c>
      <c r="S50" s="52">
        <f t="shared" si="14"/>
        <v>0.08000000000000185</v>
      </c>
      <c r="T50" s="52">
        <f t="shared" si="15"/>
        <v>0</v>
      </c>
      <c r="U50" s="49">
        <f t="shared" si="9"/>
        <v>0</v>
      </c>
      <c r="V50" s="49">
        <f t="shared" si="6"/>
        <v>0</v>
      </c>
      <c r="W50" s="51">
        <f t="shared" si="10"/>
        <v>0</v>
      </c>
      <c r="X50" s="51">
        <f t="shared" si="11"/>
        <v>0</v>
      </c>
      <c r="Y50" s="57">
        <f t="shared" si="16"/>
      </c>
      <c r="Z50" s="57">
        <f t="shared" si="17"/>
      </c>
      <c r="AA50" s="43"/>
    </row>
    <row r="51" spans="1:27" ht="12.75">
      <c r="A51" s="10">
        <f t="shared" si="3"/>
        <v>44</v>
      </c>
      <c r="C51" s="21">
        <v>37915</v>
      </c>
      <c r="D51" s="18">
        <v>29.35</v>
      </c>
      <c r="E51" s="18">
        <v>29.43</v>
      </c>
      <c r="F51" s="18">
        <v>29.17</v>
      </c>
      <c r="G51" s="18">
        <v>29.35</v>
      </c>
      <c r="H51" s="19">
        <v>44166800</v>
      </c>
      <c r="I51" s="42">
        <v>26.02</v>
      </c>
      <c r="K51" s="24">
        <f t="shared" si="4"/>
        <v>0</v>
      </c>
      <c r="L51" s="33">
        <f t="shared" si="5"/>
        <v>44166.8</v>
      </c>
      <c r="S51" s="52">
        <f t="shared" si="14"/>
        <v>0.05999999999999872</v>
      </c>
      <c r="T51" s="52">
        <f t="shared" si="15"/>
        <v>0.370000000000001</v>
      </c>
      <c r="U51" s="49">
        <f t="shared" si="9"/>
        <v>0</v>
      </c>
      <c r="V51" s="49">
        <f t="shared" si="6"/>
        <v>0</v>
      </c>
      <c r="W51" s="51">
        <f t="shared" si="10"/>
        <v>1</v>
      </c>
      <c r="X51" s="51">
        <f t="shared" si="11"/>
        <v>0</v>
      </c>
      <c r="Y51" s="57">
        <f t="shared" si="16"/>
      </c>
      <c r="Z51" s="57">
        <f t="shared" si="17"/>
      </c>
      <c r="AA51" s="43"/>
    </row>
    <row r="52" spans="1:27" ht="12.75">
      <c r="A52" s="10">
        <f t="shared" si="3"/>
        <v>45</v>
      </c>
      <c r="C52" s="21">
        <v>37916</v>
      </c>
      <c r="D52" s="18">
        <v>29.03</v>
      </c>
      <c r="E52" s="18">
        <v>29.21</v>
      </c>
      <c r="F52" s="18">
        <v>28.8</v>
      </c>
      <c r="G52" s="18">
        <v>28.89</v>
      </c>
      <c r="H52" s="19">
        <v>48798500</v>
      </c>
      <c r="I52" s="42">
        <v>25.61</v>
      </c>
      <c r="K52" s="24">
        <f t="shared" si="4"/>
        <v>-0.015757109915449652</v>
      </c>
      <c r="L52" s="33">
        <f t="shared" si="5"/>
        <v>48798.5</v>
      </c>
      <c r="S52" s="52">
        <f t="shared" si="14"/>
        <v>-0.21999999999999886</v>
      </c>
      <c r="T52" s="52">
        <f t="shared" si="15"/>
        <v>-0.370000000000001</v>
      </c>
      <c r="U52" s="49">
        <f t="shared" si="9"/>
        <v>0</v>
      </c>
      <c r="V52" s="49">
        <f t="shared" si="6"/>
        <v>0</v>
      </c>
      <c r="W52" s="51">
        <f t="shared" si="10"/>
        <v>0</v>
      </c>
      <c r="X52" s="51">
        <f t="shared" si="11"/>
        <v>1</v>
      </c>
      <c r="Y52" s="57">
        <f t="shared" si="16"/>
      </c>
      <c r="Z52" s="57">
        <f t="shared" si="17"/>
      </c>
      <c r="AA52" s="43"/>
    </row>
    <row r="53" spans="1:27" ht="12.75">
      <c r="A53" s="10">
        <f t="shared" si="3"/>
        <v>46</v>
      </c>
      <c r="C53" s="21">
        <v>37917</v>
      </c>
      <c r="D53" s="18">
        <v>28.72</v>
      </c>
      <c r="E53" s="18">
        <v>29.08</v>
      </c>
      <c r="F53" s="18">
        <v>28.1</v>
      </c>
      <c r="G53" s="18">
        <v>28.91</v>
      </c>
      <c r="H53" s="19">
        <v>67357904</v>
      </c>
      <c r="I53" s="42">
        <v>25.63</v>
      </c>
      <c r="K53" s="24">
        <f t="shared" si="4"/>
        <v>0.0007809449433815452</v>
      </c>
      <c r="L53" s="33">
        <f t="shared" si="5"/>
        <v>67357.904</v>
      </c>
      <c r="S53" s="52">
        <f t="shared" si="14"/>
        <v>-0.13000000000000256</v>
      </c>
      <c r="T53" s="52">
        <f t="shared" si="15"/>
        <v>-0.6999999999999993</v>
      </c>
      <c r="U53" s="49">
        <f t="shared" si="9"/>
        <v>0</v>
      </c>
      <c r="V53" s="49">
        <f t="shared" si="6"/>
        <v>0</v>
      </c>
      <c r="W53" s="51">
        <f t="shared" si="10"/>
        <v>0</v>
      </c>
      <c r="X53" s="51">
        <f t="shared" si="11"/>
        <v>1</v>
      </c>
      <c r="Y53" s="57">
        <f t="shared" si="16"/>
      </c>
      <c r="Z53" s="57">
        <f t="shared" si="17"/>
      </c>
      <c r="AA53" s="43"/>
    </row>
    <row r="54" spans="1:27" ht="12.75">
      <c r="A54" s="10">
        <f t="shared" si="3"/>
        <v>47</v>
      </c>
      <c r="C54" s="21">
        <v>37918</v>
      </c>
      <c r="D54" s="18">
        <v>27.27</v>
      </c>
      <c r="E54" s="18">
        <v>27.4</v>
      </c>
      <c r="F54" s="18">
        <v>26.42</v>
      </c>
      <c r="G54" s="18">
        <v>26.61</v>
      </c>
      <c r="H54" s="19">
        <v>210558304</v>
      </c>
      <c r="I54" s="42">
        <v>23.59</v>
      </c>
      <c r="K54" s="24">
        <f t="shared" si="4"/>
        <v>-0.07959422551697226</v>
      </c>
      <c r="L54" s="33">
        <f t="shared" si="5"/>
        <v>210558.304</v>
      </c>
      <c r="S54" s="52">
        <f t="shared" si="14"/>
        <v>-1.6799999999999997</v>
      </c>
      <c r="T54" s="52">
        <f t="shared" si="15"/>
        <v>-1.6799999999999997</v>
      </c>
      <c r="U54" s="49">
        <f t="shared" si="9"/>
        <v>0</v>
      </c>
      <c r="V54" s="49">
        <f t="shared" si="6"/>
        <v>0</v>
      </c>
      <c r="W54" s="51">
        <f t="shared" si="10"/>
        <v>0</v>
      </c>
      <c r="X54" s="51">
        <f t="shared" si="11"/>
        <v>1</v>
      </c>
      <c r="Y54" s="57">
        <f t="shared" si="16"/>
      </c>
      <c r="Z54" s="57">
        <f t="shared" si="17"/>
      </c>
      <c r="AA54" s="43"/>
    </row>
    <row r="55" spans="1:27" ht="12.75">
      <c r="A55" s="10">
        <f t="shared" si="3"/>
        <v>48</v>
      </c>
      <c r="C55" s="21">
        <v>37921</v>
      </c>
      <c r="D55" s="18">
        <v>26.91</v>
      </c>
      <c r="E55" s="18">
        <v>27.1</v>
      </c>
      <c r="F55" s="18">
        <v>26.82</v>
      </c>
      <c r="G55" s="18">
        <v>26.91</v>
      </c>
      <c r="H55" s="19">
        <v>65619100</v>
      </c>
      <c r="I55" s="42">
        <v>23.85</v>
      </c>
      <c r="K55" s="24">
        <f t="shared" si="4"/>
        <v>0.01102161933022483</v>
      </c>
      <c r="L55" s="33">
        <f t="shared" si="5"/>
        <v>65619.1</v>
      </c>
      <c r="S55" s="52">
        <f t="shared" si="14"/>
        <v>-0.29999999999999716</v>
      </c>
      <c r="T55" s="52">
        <f t="shared" si="15"/>
        <v>0.3999999999999986</v>
      </c>
      <c r="U55" s="49">
        <f t="shared" si="9"/>
        <v>1</v>
      </c>
      <c r="V55" s="49">
        <f t="shared" si="6"/>
        <v>0</v>
      </c>
      <c r="W55" s="51">
        <f t="shared" si="10"/>
        <v>0</v>
      </c>
      <c r="X55" s="51">
        <f t="shared" si="11"/>
        <v>0</v>
      </c>
      <c r="Y55" s="57">
        <f t="shared" si="16"/>
      </c>
      <c r="Z55" s="57">
        <f t="shared" si="17"/>
      </c>
      <c r="AA55" s="43"/>
    </row>
    <row r="56" spans="1:27" ht="12.75">
      <c r="A56" s="10">
        <f t="shared" si="3"/>
        <v>49</v>
      </c>
      <c r="C56" s="21">
        <v>37922</v>
      </c>
      <c r="D56" s="18">
        <v>27.09</v>
      </c>
      <c r="E56" s="18">
        <v>27.22</v>
      </c>
      <c r="F56" s="18">
        <v>26.88</v>
      </c>
      <c r="G56" s="18">
        <v>27.2</v>
      </c>
      <c r="H56" s="19">
        <v>71752600</v>
      </c>
      <c r="I56" s="42">
        <v>24.11</v>
      </c>
      <c r="K56" s="24">
        <f t="shared" si="4"/>
        <v>0.010901467505241014</v>
      </c>
      <c r="L56" s="33">
        <f t="shared" si="5"/>
        <v>71752.6</v>
      </c>
      <c r="S56" s="52">
        <f t="shared" si="14"/>
        <v>0.11999999999999744</v>
      </c>
      <c r="T56" s="52">
        <f t="shared" si="15"/>
        <v>0.05999999999999872</v>
      </c>
      <c r="U56" s="49">
        <f t="shared" si="9"/>
        <v>0</v>
      </c>
      <c r="V56" s="49">
        <f t="shared" si="6"/>
        <v>0</v>
      </c>
      <c r="W56" s="51">
        <f t="shared" si="10"/>
        <v>1</v>
      </c>
      <c r="X56" s="51">
        <f t="shared" si="11"/>
        <v>0</v>
      </c>
      <c r="Y56" s="57">
        <f t="shared" si="16"/>
        <v>27.2</v>
      </c>
      <c r="Z56" s="57">
        <f t="shared" si="17"/>
      </c>
      <c r="AA56" s="43"/>
    </row>
    <row r="57" spans="1:27" ht="12.75">
      <c r="A57" s="10">
        <f t="shared" si="3"/>
        <v>50</v>
      </c>
      <c r="C57" s="21">
        <v>37923</v>
      </c>
      <c r="D57" s="18">
        <v>27.16</v>
      </c>
      <c r="E57" s="18">
        <v>27.25</v>
      </c>
      <c r="F57" s="18">
        <v>26.66</v>
      </c>
      <c r="G57" s="18">
        <v>26.74</v>
      </c>
      <c r="H57" s="19">
        <v>73551504</v>
      </c>
      <c r="I57" s="42">
        <v>23.7</v>
      </c>
      <c r="K57" s="24">
        <f t="shared" si="4"/>
        <v>-0.017005391953546223</v>
      </c>
      <c r="L57" s="33">
        <f t="shared" si="5"/>
        <v>73551.504</v>
      </c>
      <c r="S57" s="52">
        <f t="shared" si="14"/>
        <v>0.030000000000001137</v>
      </c>
      <c r="T57" s="52">
        <f t="shared" si="15"/>
        <v>-0.21999999999999886</v>
      </c>
      <c r="U57" s="49">
        <f t="shared" si="9"/>
        <v>0</v>
      </c>
      <c r="V57" s="49">
        <f t="shared" si="6"/>
        <v>1</v>
      </c>
      <c r="W57" s="51">
        <f t="shared" si="10"/>
        <v>0</v>
      </c>
      <c r="X57" s="51">
        <f t="shared" si="11"/>
        <v>0</v>
      </c>
      <c r="Y57" s="57">
        <f t="shared" si="16"/>
      </c>
      <c r="Z57" s="57">
        <f t="shared" si="17"/>
      </c>
      <c r="AA57" s="43"/>
    </row>
    <row r="58" spans="1:27" ht="12.75">
      <c r="A58" s="10">
        <f t="shared" si="3"/>
        <v>51</v>
      </c>
      <c r="C58" s="21">
        <v>37924</v>
      </c>
      <c r="D58" s="18">
        <v>27.01</v>
      </c>
      <c r="E58" s="18">
        <v>27.04</v>
      </c>
      <c r="F58" s="18">
        <v>25.91</v>
      </c>
      <c r="G58" s="18">
        <v>26.12</v>
      </c>
      <c r="H58" s="19">
        <v>98729400</v>
      </c>
      <c r="I58" s="42">
        <v>23.15</v>
      </c>
      <c r="K58" s="24">
        <f t="shared" si="4"/>
        <v>-0.02320675105485237</v>
      </c>
      <c r="L58" s="33">
        <f t="shared" si="5"/>
        <v>98729.4</v>
      </c>
      <c r="S58" s="52">
        <f t="shared" si="14"/>
        <v>-0.21000000000000085</v>
      </c>
      <c r="T58" s="52">
        <f t="shared" si="15"/>
        <v>-0.75</v>
      </c>
      <c r="U58" s="49">
        <f t="shared" si="9"/>
        <v>0</v>
      </c>
      <c r="V58" s="49">
        <f t="shared" si="6"/>
        <v>0</v>
      </c>
      <c r="W58" s="51">
        <f t="shared" si="10"/>
        <v>0</v>
      </c>
      <c r="X58" s="51">
        <f t="shared" si="11"/>
        <v>1</v>
      </c>
      <c r="Y58" s="57">
        <f t="shared" si="16"/>
      </c>
      <c r="Z58" s="57">
        <f t="shared" si="17"/>
      </c>
      <c r="AA58" s="43"/>
    </row>
    <row r="59" spans="1:27" ht="12.75">
      <c r="A59" s="10">
        <f t="shared" si="3"/>
        <v>52</v>
      </c>
      <c r="C59" s="21">
        <v>37925</v>
      </c>
      <c r="D59" s="18">
        <v>26.37</v>
      </c>
      <c r="E59" s="18">
        <v>26.44</v>
      </c>
      <c r="F59" s="18">
        <v>26.11</v>
      </c>
      <c r="G59" s="18">
        <v>26.14</v>
      </c>
      <c r="H59" s="19">
        <v>69623696</v>
      </c>
      <c r="I59" s="42">
        <v>23.17</v>
      </c>
      <c r="K59" s="24">
        <f t="shared" si="4"/>
        <v>0.0008639308855293848</v>
      </c>
      <c r="L59" s="33">
        <f t="shared" si="5"/>
        <v>69623.696</v>
      </c>
      <c r="S59" s="52">
        <f t="shared" si="14"/>
        <v>-0.5999999999999979</v>
      </c>
      <c r="T59" s="52">
        <f t="shared" si="15"/>
        <v>0.1999999999999993</v>
      </c>
      <c r="U59" s="49">
        <f t="shared" si="9"/>
        <v>1</v>
      </c>
      <c r="V59" s="49">
        <f t="shared" si="6"/>
        <v>0</v>
      </c>
      <c r="W59" s="51">
        <f t="shared" si="10"/>
        <v>0</v>
      </c>
      <c r="X59" s="51">
        <f t="shared" si="11"/>
        <v>0</v>
      </c>
      <c r="Y59" s="57">
        <f t="shared" si="16"/>
      </c>
      <c r="Z59" s="57">
        <f t="shared" si="17"/>
      </c>
      <c r="AA59" s="43"/>
    </row>
    <row r="60" spans="1:27" ht="12.75">
      <c r="A60" s="10">
        <f t="shared" si="3"/>
        <v>53</v>
      </c>
      <c r="C60" s="21">
        <v>37928</v>
      </c>
      <c r="D60" s="18">
        <v>26.35</v>
      </c>
      <c r="E60" s="18">
        <v>26.75</v>
      </c>
      <c r="F60" s="18">
        <v>26.29</v>
      </c>
      <c r="G60" s="18">
        <v>26.68</v>
      </c>
      <c r="H60" s="19">
        <v>57772300</v>
      </c>
      <c r="I60" s="42">
        <v>23.65</v>
      </c>
      <c r="K60" s="24">
        <f t="shared" si="4"/>
        <v>0.020716443677168517</v>
      </c>
      <c r="L60" s="33">
        <f t="shared" si="5"/>
        <v>57772.3</v>
      </c>
      <c r="S60" s="52">
        <f t="shared" si="14"/>
        <v>0.3099999999999987</v>
      </c>
      <c r="T60" s="52">
        <f t="shared" si="15"/>
        <v>0.17999999999999972</v>
      </c>
      <c r="U60" s="49">
        <f t="shared" si="9"/>
        <v>0</v>
      </c>
      <c r="V60" s="49">
        <f t="shared" si="6"/>
        <v>0</v>
      </c>
      <c r="W60" s="51">
        <f t="shared" si="10"/>
        <v>1</v>
      </c>
      <c r="X60" s="51">
        <f t="shared" si="11"/>
        <v>0</v>
      </c>
      <c r="Y60" s="57">
        <f t="shared" si="16"/>
        <v>26.68</v>
      </c>
      <c r="Z60" s="57">
        <f t="shared" si="17"/>
      </c>
      <c r="AA60" s="43"/>
    </row>
    <row r="61" spans="1:27" ht="12.75">
      <c r="A61" s="10">
        <f t="shared" si="3"/>
        <v>54</v>
      </c>
      <c r="C61" s="21">
        <v>37929</v>
      </c>
      <c r="D61" s="18">
        <v>26.59</v>
      </c>
      <c r="E61" s="18">
        <v>26.62</v>
      </c>
      <c r="F61" s="18">
        <v>26.01</v>
      </c>
      <c r="G61" s="18">
        <v>26.07</v>
      </c>
      <c r="H61" s="19">
        <v>84026096</v>
      </c>
      <c r="I61" s="42">
        <v>23.11</v>
      </c>
      <c r="K61" s="24">
        <f t="shared" si="4"/>
        <v>-0.02283298097251585</v>
      </c>
      <c r="L61" s="33">
        <f t="shared" si="5"/>
        <v>84026.096</v>
      </c>
      <c r="S61" s="52">
        <f t="shared" si="14"/>
        <v>-0.129999999999999</v>
      </c>
      <c r="T61" s="52">
        <f t="shared" si="15"/>
        <v>-0.2799999999999976</v>
      </c>
      <c r="U61" s="49">
        <f t="shared" si="9"/>
        <v>0</v>
      </c>
      <c r="V61" s="49">
        <f t="shared" si="6"/>
        <v>0</v>
      </c>
      <c r="W61" s="51">
        <f t="shared" si="10"/>
        <v>0</v>
      </c>
      <c r="X61" s="51">
        <f t="shared" si="11"/>
        <v>1</v>
      </c>
      <c r="Y61" s="57">
        <f t="shared" si="16"/>
      </c>
      <c r="Z61" s="57">
        <f t="shared" si="17"/>
      </c>
      <c r="AA61" s="43"/>
    </row>
    <row r="62" spans="1:27" ht="12.75">
      <c r="A62" s="10">
        <f t="shared" si="3"/>
        <v>55</v>
      </c>
      <c r="C62" s="21">
        <v>37930</v>
      </c>
      <c r="D62" s="18">
        <v>26.15</v>
      </c>
      <c r="E62" s="18">
        <v>26.32</v>
      </c>
      <c r="F62" s="18">
        <v>26</v>
      </c>
      <c r="G62" s="18">
        <v>26.1</v>
      </c>
      <c r="H62" s="19">
        <v>61514400</v>
      </c>
      <c r="I62" s="42">
        <v>23.13</v>
      </c>
      <c r="K62" s="24">
        <f t="shared" si="4"/>
        <v>0.0008654262224145892</v>
      </c>
      <c r="L62" s="33">
        <f t="shared" si="5"/>
        <v>61514.4</v>
      </c>
      <c r="S62" s="52">
        <f t="shared" si="14"/>
        <v>-0.3000000000000007</v>
      </c>
      <c r="T62" s="52">
        <f t="shared" si="15"/>
        <v>-0.010000000000001563</v>
      </c>
      <c r="U62" s="49">
        <f t="shared" si="9"/>
        <v>0</v>
      </c>
      <c r="V62" s="49">
        <f t="shared" si="6"/>
        <v>0</v>
      </c>
      <c r="W62" s="51">
        <f t="shared" si="10"/>
        <v>0</v>
      </c>
      <c r="X62" s="51">
        <f t="shared" si="11"/>
        <v>1</v>
      </c>
      <c r="Y62" s="57">
        <f t="shared" si="16"/>
      </c>
      <c r="Z62" s="57">
        <f t="shared" si="17"/>
      </c>
      <c r="AA62" s="43"/>
    </row>
    <row r="63" spans="1:27" ht="12.75">
      <c r="A63" s="10">
        <f t="shared" si="3"/>
        <v>56</v>
      </c>
      <c r="C63" s="21">
        <v>37931</v>
      </c>
      <c r="D63" s="18">
        <v>26.26</v>
      </c>
      <c r="E63" s="18">
        <v>26.3</v>
      </c>
      <c r="F63" s="18">
        <v>26</v>
      </c>
      <c r="G63" s="18">
        <v>26.23</v>
      </c>
      <c r="H63" s="19">
        <v>68189800</v>
      </c>
      <c r="I63" s="42">
        <v>23.25</v>
      </c>
      <c r="K63" s="24">
        <f t="shared" si="4"/>
        <v>0.005188067444876765</v>
      </c>
      <c r="L63" s="33">
        <f t="shared" si="5"/>
        <v>68189.8</v>
      </c>
      <c r="S63" s="52">
        <f t="shared" si="14"/>
        <v>-0.019999999999999574</v>
      </c>
      <c r="T63" s="52">
        <f t="shared" si="15"/>
        <v>0</v>
      </c>
      <c r="U63" s="49">
        <f t="shared" si="9"/>
        <v>0</v>
      </c>
      <c r="V63" s="49">
        <f t="shared" si="6"/>
        <v>0</v>
      </c>
      <c r="W63" s="51">
        <f t="shared" si="10"/>
        <v>0</v>
      </c>
      <c r="X63" s="51">
        <f t="shared" si="11"/>
        <v>0</v>
      </c>
      <c r="Y63" s="57">
        <f t="shared" si="16"/>
      </c>
      <c r="Z63" s="57">
        <f t="shared" si="17"/>
      </c>
      <c r="AA63" s="43"/>
    </row>
    <row r="64" spans="1:27" ht="12.75">
      <c r="A64" s="10">
        <f t="shared" si="3"/>
        <v>57</v>
      </c>
      <c r="C64" s="21">
        <v>37932</v>
      </c>
      <c r="D64" s="18">
        <v>26.38</v>
      </c>
      <c r="E64" s="18">
        <v>26.49</v>
      </c>
      <c r="F64" s="18">
        <v>26.03</v>
      </c>
      <c r="G64" s="18">
        <v>26.1</v>
      </c>
      <c r="H64" s="19">
        <v>57822100</v>
      </c>
      <c r="I64" s="42">
        <v>23.13</v>
      </c>
      <c r="K64" s="24">
        <f t="shared" si="4"/>
        <v>-0.005161290322580725</v>
      </c>
      <c r="L64" s="33">
        <f t="shared" si="5"/>
        <v>57822.1</v>
      </c>
      <c r="S64" s="52">
        <f t="shared" si="14"/>
        <v>0.18999999999999773</v>
      </c>
      <c r="T64" s="52">
        <f t="shared" si="15"/>
        <v>0.030000000000001137</v>
      </c>
      <c r="U64" s="49">
        <f t="shared" si="9"/>
        <v>0</v>
      </c>
      <c r="V64" s="49">
        <f t="shared" si="6"/>
        <v>0</v>
      </c>
      <c r="W64" s="51">
        <f t="shared" si="10"/>
        <v>1</v>
      </c>
      <c r="X64" s="51">
        <f t="shared" si="11"/>
        <v>0</v>
      </c>
      <c r="Y64" s="57">
        <f t="shared" si="16"/>
      </c>
      <c r="Z64" s="57">
        <f t="shared" si="17"/>
      </c>
      <c r="AA64" s="43"/>
    </row>
    <row r="65" spans="1:27" ht="12.75">
      <c r="A65" s="10">
        <f t="shared" si="3"/>
        <v>58</v>
      </c>
      <c r="C65" s="21">
        <v>37935</v>
      </c>
      <c r="D65" s="18">
        <v>26.12</v>
      </c>
      <c r="E65" s="18">
        <v>26.23</v>
      </c>
      <c r="F65" s="18">
        <v>26</v>
      </c>
      <c r="G65" s="18">
        <v>26</v>
      </c>
      <c r="H65" s="19">
        <v>54579100</v>
      </c>
      <c r="I65" s="42">
        <v>23.05</v>
      </c>
      <c r="K65" s="24">
        <f t="shared" si="4"/>
        <v>-0.0034587116299177323</v>
      </c>
      <c r="L65" s="33">
        <f t="shared" si="5"/>
        <v>54579.1</v>
      </c>
      <c r="S65" s="52">
        <f t="shared" si="14"/>
        <v>-0.259999999999998</v>
      </c>
      <c r="T65" s="52">
        <f t="shared" si="15"/>
        <v>-0.030000000000001137</v>
      </c>
      <c r="U65" s="49">
        <f t="shared" si="9"/>
        <v>0</v>
      </c>
      <c r="V65" s="49">
        <f t="shared" si="6"/>
        <v>0</v>
      </c>
      <c r="W65" s="51">
        <f t="shared" si="10"/>
        <v>0</v>
      </c>
      <c r="X65" s="51">
        <f t="shared" si="11"/>
        <v>1</v>
      </c>
      <c r="Y65" s="57">
        <f t="shared" si="16"/>
      </c>
      <c r="Z65" s="57">
        <f t="shared" si="17"/>
      </c>
      <c r="AA65" s="43"/>
    </row>
    <row r="66" spans="1:27" ht="12.75">
      <c r="A66" s="10">
        <f t="shared" si="3"/>
        <v>59</v>
      </c>
      <c r="C66" s="21">
        <v>37936</v>
      </c>
      <c r="D66" s="18">
        <v>26.01</v>
      </c>
      <c r="E66" s="18">
        <v>26.08</v>
      </c>
      <c r="F66" s="18">
        <v>25.67</v>
      </c>
      <c r="G66" s="18">
        <v>25.8</v>
      </c>
      <c r="H66" s="19">
        <v>64990700</v>
      </c>
      <c r="I66" s="42">
        <v>22.87</v>
      </c>
      <c r="K66" s="24">
        <f t="shared" si="4"/>
        <v>-0.007809110629067195</v>
      </c>
      <c r="L66" s="33">
        <f t="shared" si="5"/>
        <v>64990.7</v>
      </c>
      <c r="S66" s="52">
        <f t="shared" si="14"/>
        <v>-0.15000000000000213</v>
      </c>
      <c r="T66" s="52">
        <f t="shared" si="15"/>
        <v>-0.3299999999999983</v>
      </c>
      <c r="U66" s="49">
        <f t="shared" si="9"/>
        <v>0</v>
      </c>
      <c r="V66" s="49">
        <f t="shared" si="6"/>
        <v>0</v>
      </c>
      <c r="W66" s="51">
        <f t="shared" si="10"/>
        <v>0</v>
      </c>
      <c r="X66" s="51">
        <f t="shared" si="11"/>
        <v>1</v>
      </c>
      <c r="Y66" s="57">
        <f t="shared" si="16"/>
      </c>
      <c r="Z66" s="57">
        <f t="shared" si="17"/>
      </c>
      <c r="AA66" s="43"/>
    </row>
    <row r="67" spans="1:27" ht="12.75">
      <c r="A67" s="10">
        <f t="shared" si="3"/>
        <v>60</v>
      </c>
      <c r="C67" s="21">
        <v>37937</v>
      </c>
      <c r="D67" s="18">
        <v>25.85</v>
      </c>
      <c r="E67" s="18">
        <v>26.14</v>
      </c>
      <c r="F67" s="18">
        <v>25.6</v>
      </c>
      <c r="G67" s="18">
        <v>25.98</v>
      </c>
      <c r="H67" s="19">
        <v>75877296</v>
      </c>
      <c r="I67" s="42">
        <v>23.03</v>
      </c>
      <c r="K67" s="24">
        <f t="shared" si="4"/>
        <v>0.006996064713598704</v>
      </c>
      <c r="L67" s="33">
        <f t="shared" si="5"/>
        <v>75877.296</v>
      </c>
      <c r="S67" s="52">
        <f t="shared" si="14"/>
        <v>0.060000000000002274</v>
      </c>
      <c r="T67" s="52">
        <f t="shared" si="15"/>
        <v>-0.07000000000000028</v>
      </c>
      <c r="U67" s="49">
        <f t="shared" si="9"/>
        <v>0</v>
      </c>
      <c r="V67" s="49">
        <f t="shared" si="6"/>
        <v>1</v>
      </c>
      <c r="W67" s="51">
        <f t="shared" si="10"/>
        <v>0</v>
      </c>
      <c r="X67" s="51">
        <f t="shared" si="11"/>
        <v>0</v>
      </c>
      <c r="Y67" s="57">
        <f t="shared" si="16"/>
      </c>
      <c r="Z67" s="57">
        <f t="shared" si="17"/>
      </c>
      <c r="AA67" s="43"/>
    </row>
    <row r="68" spans="1:27" ht="12.75">
      <c r="A68" s="10">
        <f t="shared" si="3"/>
        <v>61</v>
      </c>
      <c r="C68" s="21">
        <v>37938</v>
      </c>
      <c r="D68" s="18">
        <v>25.86</v>
      </c>
      <c r="E68" s="18">
        <v>25.93</v>
      </c>
      <c r="F68" s="18">
        <v>25.45</v>
      </c>
      <c r="G68" s="18">
        <v>25.69</v>
      </c>
      <c r="H68" s="19">
        <v>78949504</v>
      </c>
      <c r="I68" s="42">
        <v>22.77</v>
      </c>
      <c r="K68" s="24">
        <f t="shared" si="4"/>
        <v>-0.011289622231871577</v>
      </c>
      <c r="L68" s="33">
        <f t="shared" si="5"/>
        <v>78949.504</v>
      </c>
      <c r="S68" s="52">
        <f t="shared" si="14"/>
        <v>-0.21000000000000085</v>
      </c>
      <c r="T68" s="52">
        <f t="shared" si="15"/>
        <v>-0.15000000000000213</v>
      </c>
      <c r="U68" s="49">
        <f t="shared" si="9"/>
        <v>0</v>
      </c>
      <c r="V68" s="49">
        <f t="shared" si="6"/>
        <v>0</v>
      </c>
      <c r="W68" s="51">
        <f t="shared" si="10"/>
        <v>0</v>
      </c>
      <c r="X68" s="51">
        <f t="shared" si="11"/>
        <v>1</v>
      </c>
      <c r="Y68" s="57">
        <f t="shared" si="16"/>
      </c>
      <c r="Z68" s="57">
        <f t="shared" si="17"/>
      </c>
      <c r="AA68" s="43"/>
    </row>
    <row r="69" spans="1:27" ht="12.75">
      <c r="A69" s="10">
        <f t="shared" si="3"/>
        <v>62</v>
      </c>
      <c r="C69" s="21">
        <v>37939</v>
      </c>
      <c r="D69" s="18">
        <v>25.7</v>
      </c>
      <c r="E69" s="18">
        <v>26.02</v>
      </c>
      <c r="F69" s="18">
        <v>25.44</v>
      </c>
      <c r="G69" s="18">
        <v>25.5</v>
      </c>
      <c r="H69" s="19">
        <v>83146400</v>
      </c>
      <c r="I69" s="42">
        <v>22.6</v>
      </c>
      <c r="K69" s="24">
        <f t="shared" si="4"/>
        <v>-0.00746596398770305</v>
      </c>
      <c r="L69" s="33">
        <f t="shared" si="5"/>
        <v>83146.4</v>
      </c>
      <c r="S69" s="52">
        <f t="shared" si="14"/>
        <v>0.08999999999999986</v>
      </c>
      <c r="T69" s="52">
        <f t="shared" si="15"/>
        <v>-0.00999999999999801</v>
      </c>
      <c r="U69" s="49">
        <f t="shared" si="9"/>
        <v>0</v>
      </c>
      <c r="V69" s="49">
        <f t="shared" si="6"/>
        <v>1</v>
      </c>
      <c r="W69" s="51">
        <f t="shared" si="10"/>
        <v>0</v>
      </c>
      <c r="X69" s="51">
        <f t="shared" si="11"/>
        <v>0</v>
      </c>
      <c r="Y69" s="57">
        <f t="shared" si="16"/>
      </c>
      <c r="Z69" s="57">
        <f t="shared" si="17"/>
      </c>
      <c r="AA69" s="43"/>
    </row>
    <row r="70" spans="1:27" ht="12.75">
      <c r="A70" s="10">
        <f t="shared" si="3"/>
        <v>63</v>
      </c>
      <c r="C70" s="21">
        <v>37942</v>
      </c>
      <c r="D70" s="18">
        <v>25.39</v>
      </c>
      <c r="E70" s="18">
        <v>25.44</v>
      </c>
      <c r="F70" s="18">
        <v>24.84</v>
      </c>
      <c r="G70" s="18">
        <v>25.15</v>
      </c>
      <c r="H70" s="19">
        <v>103900200</v>
      </c>
      <c r="I70" s="42">
        <v>22.29</v>
      </c>
      <c r="K70" s="24">
        <f t="shared" si="4"/>
        <v>-0.013716814159292157</v>
      </c>
      <c r="L70" s="33">
        <f t="shared" si="5"/>
        <v>103900.2</v>
      </c>
      <c r="S70" s="52">
        <f t="shared" si="14"/>
        <v>-0.5799999999999983</v>
      </c>
      <c r="T70" s="52">
        <f t="shared" si="15"/>
        <v>-0.6000000000000014</v>
      </c>
      <c r="U70" s="49">
        <f t="shared" si="9"/>
        <v>0</v>
      </c>
      <c r="V70" s="49">
        <f t="shared" si="6"/>
        <v>0</v>
      </c>
      <c r="W70" s="51">
        <f t="shared" si="10"/>
        <v>0</v>
      </c>
      <c r="X70" s="51">
        <f t="shared" si="11"/>
        <v>1</v>
      </c>
      <c r="Y70" s="57">
        <f t="shared" si="16"/>
      </c>
      <c r="Z70" s="57">
        <f t="shared" si="17"/>
      </c>
      <c r="AA70" s="43"/>
    </row>
    <row r="71" spans="1:27" ht="12.75">
      <c r="A71" s="10">
        <f t="shared" si="3"/>
        <v>64</v>
      </c>
      <c r="C71" s="21">
        <v>37943</v>
      </c>
      <c r="D71" s="18">
        <v>25.33</v>
      </c>
      <c r="E71" s="18">
        <v>25.84</v>
      </c>
      <c r="F71" s="18">
        <v>25.12</v>
      </c>
      <c r="G71" s="18">
        <v>25.15</v>
      </c>
      <c r="H71" s="19">
        <v>106868304</v>
      </c>
      <c r="I71" s="42">
        <v>22.29</v>
      </c>
      <c r="K71" s="24">
        <f t="shared" si="4"/>
        <v>0</v>
      </c>
      <c r="L71" s="33">
        <f t="shared" si="5"/>
        <v>106868.304</v>
      </c>
      <c r="S71" s="52">
        <f t="shared" si="14"/>
        <v>0.3999999999999986</v>
      </c>
      <c r="T71" s="52">
        <f t="shared" si="15"/>
        <v>0.28000000000000114</v>
      </c>
      <c r="U71" s="49">
        <f t="shared" si="9"/>
        <v>0</v>
      </c>
      <c r="V71" s="49">
        <f t="shared" si="6"/>
        <v>0</v>
      </c>
      <c r="W71" s="51">
        <f t="shared" si="10"/>
        <v>1</v>
      </c>
      <c r="X71" s="51">
        <f t="shared" si="11"/>
        <v>0</v>
      </c>
      <c r="Y71" s="57">
        <f t="shared" si="16"/>
      </c>
      <c r="Z71" s="57">
        <f t="shared" si="17"/>
      </c>
      <c r="AA71" s="43"/>
    </row>
    <row r="72" spans="1:27" ht="12.75">
      <c r="A72" s="10">
        <f t="shared" si="3"/>
        <v>65</v>
      </c>
      <c r="C72" s="21">
        <v>37944</v>
      </c>
      <c r="D72" s="18">
        <v>25.29</v>
      </c>
      <c r="E72" s="18">
        <v>25.54</v>
      </c>
      <c r="F72" s="18">
        <v>25.17</v>
      </c>
      <c r="G72" s="18">
        <v>25.35</v>
      </c>
      <c r="H72" s="19">
        <v>78853296</v>
      </c>
      <c r="I72" s="42">
        <v>22.47</v>
      </c>
      <c r="K72" s="24">
        <f t="shared" si="4"/>
        <v>0.008075370121130465</v>
      </c>
      <c r="L72" s="33">
        <f t="shared" si="5"/>
        <v>78853.296</v>
      </c>
      <c r="S72" s="52">
        <f t="shared" si="14"/>
        <v>-0.3000000000000007</v>
      </c>
      <c r="T72" s="52">
        <f t="shared" si="15"/>
        <v>0.05000000000000071</v>
      </c>
      <c r="U72" s="49">
        <f t="shared" si="9"/>
        <v>1</v>
      </c>
      <c r="V72" s="49">
        <f t="shared" si="6"/>
        <v>0</v>
      </c>
      <c r="W72" s="51">
        <f t="shared" si="10"/>
        <v>0</v>
      </c>
      <c r="X72" s="51">
        <f t="shared" si="11"/>
        <v>0</v>
      </c>
      <c r="Y72" s="57">
        <f t="shared" si="16"/>
      </c>
      <c r="Z72" s="57">
        <f t="shared" si="17"/>
      </c>
      <c r="AA72" s="43"/>
    </row>
    <row r="73" spans="1:27" ht="12.75">
      <c r="A73" s="10">
        <f t="shared" si="3"/>
        <v>66</v>
      </c>
      <c r="C73" s="21">
        <v>37945</v>
      </c>
      <c r="D73" s="18">
        <v>25.17</v>
      </c>
      <c r="E73" s="18">
        <v>25.63</v>
      </c>
      <c r="F73" s="18">
        <v>25.08</v>
      </c>
      <c r="G73" s="18">
        <v>25.1</v>
      </c>
      <c r="H73" s="19">
        <v>106845696</v>
      </c>
      <c r="I73" s="42">
        <v>22.25</v>
      </c>
      <c r="K73" s="24">
        <f t="shared" si="4"/>
        <v>-0.009790832220738732</v>
      </c>
      <c r="L73" s="33">
        <f t="shared" si="5"/>
        <v>106845.696</v>
      </c>
      <c r="S73" s="52">
        <f aca="true" t="shared" si="18" ref="S73:S104">E73-E72</f>
        <v>0.08999999999999986</v>
      </c>
      <c r="T73" s="52">
        <f aca="true" t="shared" si="19" ref="T73:T104">F73-F72</f>
        <v>-0.09000000000000341</v>
      </c>
      <c r="U73" s="49">
        <f t="shared" si="9"/>
        <v>0</v>
      </c>
      <c r="V73" s="49">
        <f t="shared" si="6"/>
        <v>1</v>
      </c>
      <c r="W73" s="51">
        <f t="shared" si="10"/>
        <v>0</v>
      </c>
      <c r="X73" s="51">
        <f t="shared" si="11"/>
        <v>0</v>
      </c>
      <c r="Y73" s="57">
        <f t="shared" si="16"/>
      </c>
      <c r="Z73" s="57">
        <f t="shared" si="17"/>
      </c>
      <c r="AA73" s="43"/>
    </row>
    <row r="74" spans="1:27" ht="12.75">
      <c r="A74" s="10">
        <f aca="true" t="shared" si="20" ref="A74:A112">1+A73</f>
        <v>67</v>
      </c>
      <c r="C74" s="21">
        <v>37946</v>
      </c>
      <c r="D74" s="18">
        <v>25.33</v>
      </c>
      <c r="E74" s="18">
        <v>25.38</v>
      </c>
      <c r="F74" s="18">
        <v>25.08</v>
      </c>
      <c r="G74" s="18">
        <v>25.11</v>
      </c>
      <c r="H74" s="19">
        <v>70712896</v>
      </c>
      <c r="I74" s="42">
        <v>22.26</v>
      </c>
      <c r="K74" s="24">
        <f aca="true" t="shared" si="21" ref="K74:K112">IF(G74&lt;&gt;"",I74/I73-1,"")</f>
        <v>0.0004494382022472987</v>
      </c>
      <c r="L74" s="33">
        <f aca="true" t="shared" si="22" ref="L74:L112">IF(G74&lt;&gt;"",H74/1000,"")</f>
        <v>70712.896</v>
      </c>
      <c r="S74" s="52">
        <f t="shared" si="18"/>
        <v>-0.25</v>
      </c>
      <c r="T74" s="52">
        <f t="shared" si="19"/>
        <v>0</v>
      </c>
      <c r="U74" s="49">
        <f aca="true" t="shared" si="23" ref="U74:U112">IF(AND(S74&lt;0,T74&gt;0),1,0)</f>
        <v>0</v>
      </c>
      <c r="V74" s="49">
        <f aca="true" t="shared" si="24" ref="V74:V112">IF(AND(S74&gt;0,T74&lt;0),1,0)</f>
        <v>0</v>
      </c>
      <c r="W74" s="51">
        <f t="shared" si="10"/>
        <v>0</v>
      </c>
      <c r="X74" s="51">
        <f t="shared" si="11"/>
        <v>0</v>
      </c>
      <c r="Y74" s="57">
        <f aca="true" t="shared" si="25" ref="Y74:Y105">IF(AND(U73=1,W74=1),G74,"")</f>
      </c>
      <c r="Z74" s="57">
        <f aca="true" t="shared" si="26" ref="Z74:Z105">IF(AND(U73=1,X74=1),G74,"")</f>
      </c>
      <c r="AA74" s="43"/>
    </row>
    <row r="75" spans="1:27" ht="12.75">
      <c r="A75" s="10">
        <f t="shared" si="20"/>
        <v>68</v>
      </c>
      <c r="C75" s="21">
        <v>37949</v>
      </c>
      <c r="D75" s="18">
        <v>25.33</v>
      </c>
      <c r="E75" s="18">
        <v>25.81</v>
      </c>
      <c r="F75" s="18">
        <v>25.28</v>
      </c>
      <c r="G75" s="18">
        <v>25.73</v>
      </c>
      <c r="H75" s="19">
        <v>99463800</v>
      </c>
      <c r="I75" s="42">
        <v>22.81</v>
      </c>
      <c r="K75" s="24">
        <f t="shared" si="21"/>
        <v>0.024707996406109434</v>
      </c>
      <c r="L75" s="33">
        <f t="shared" si="22"/>
        <v>99463.8</v>
      </c>
      <c r="S75" s="52">
        <f t="shared" si="18"/>
        <v>0.4299999999999997</v>
      </c>
      <c r="T75" s="52">
        <f t="shared" si="19"/>
        <v>0.20000000000000284</v>
      </c>
      <c r="U75" s="49">
        <f t="shared" si="23"/>
        <v>0</v>
      </c>
      <c r="V75" s="49">
        <f t="shared" si="24"/>
        <v>0</v>
      </c>
      <c r="W75" s="51">
        <f aca="true" t="shared" si="27" ref="W75:W112">IF(AND(S75&gt;0,T75&gt;0),1,0)</f>
        <v>1</v>
      </c>
      <c r="X75" s="51">
        <f aca="true" t="shared" si="28" ref="X75:X112">IF(AND(S75&lt;0,T75&lt;0),1,0)</f>
        <v>0</v>
      </c>
      <c r="Y75" s="57">
        <f t="shared" si="25"/>
      </c>
      <c r="Z75" s="57">
        <f t="shared" si="26"/>
      </c>
      <c r="AA75" s="43"/>
    </row>
    <row r="76" spans="1:27" ht="12.75">
      <c r="A76" s="10">
        <f t="shared" si="20"/>
        <v>69</v>
      </c>
      <c r="C76" s="21">
        <v>37950</v>
      </c>
      <c r="D76" s="18">
        <v>25.87</v>
      </c>
      <c r="E76" s="18">
        <v>25.95</v>
      </c>
      <c r="F76" s="18">
        <v>25.38</v>
      </c>
      <c r="G76" s="18">
        <v>25.4</v>
      </c>
      <c r="H76" s="19">
        <v>85663800</v>
      </c>
      <c r="I76" s="42">
        <v>22.51</v>
      </c>
      <c r="K76" s="24">
        <f t="shared" si="21"/>
        <v>-0.013152126260411956</v>
      </c>
      <c r="L76" s="33">
        <f t="shared" si="22"/>
        <v>85663.8</v>
      </c>
      <c r="S76" s="52">
        <f t="shared" si="18"/>
        <v>0.14000000000000057</v>
      </c>
      <c r="T76" s="52">
        <f t="shared" si="19"/>
        <v>0.09999999999999787</v>
      </c>
      <c r="U76" s="49">
        <f t="shared" si="23"/>
        <v>0</v>
      </c>
      <c r="V76" s="49">
        <f t="shared" si="24"/>
        <v>0</v>
      </c>
      <c r="W76" s="51">
        <f t="shared" si="27"/>
        <v>1</v>
      </c>
      <c r="X76" s="51">
        <f t="shared" si="28"/>
        <v>0</v>
      </c>
      <c r="Y76" s="57">
        <f t="shared" si="25"/>
      </c>
      <c r="Z76" s="57">
        <f t="shared" si="26"/>
      </c>
      <c r="AA76" s="43"/>
    </row>
    <row r="77" spans="1:27" ht="12.75">
      <c r="A77" s="10">
        <f t="shared" si="20"/>
        <v>70</v>
      </c>
      <c r="C77" s="21">
        <v>37951</v>
      </c>
      <c r="D77" s="18">
        <v>25.61</v>
      </c>
      <c r="E77" s="18">
        <v>25.63</v>
      </c>
      <c r="F77" s="18">
        <v>25.32</v>
      </c>
      <c r="G77" s="18">
        <v>25.45</v>
      </c>
      <c r="H77" s="19">
        <v>69758400</v>
      </c>
      <c r="I77" s="42">
        <v>22.56</v>
      </c>
      <c r="K77" s="24">
        <f t="shared" si="21"/>
        <v>0.002221235006663491</v>
      </c>
      <c r="L77" s="33">
        <f t="shared" si="22"/>
        <v>69758.4</v>
      </c>
      <c r="S77" s="52">
        <f t="shared" si="18"/>
        <v>-0.3200000000000003</v>
      </c>
      <c r="T77" s="52">
        <f t="shared" si="19"/>
        <v>-0.05999999999999872</v>
      </c>
      <c r="U77" s="49">
        <f t="shared" si="23"/>
        <v>0</v>
      </c>
      <c r="V77" s="49">
        <f t="shared" si="24"/>
        <v>0</v>
      </c>
      <c r="W77" s="51">
        <f t="shared" si="27"/>
        <v>0</v>
      </c>
      <c r="X77" s="51">
        <f t="shared" si="28"/>
        <v>1</v>
      </c>
      <c r="Y77" s="57">
        <f t="shared" si="25"/>
      </c>
      <c r="Z77" s="57">
        <f t="shared" si="26"/>
      </c>
      <c r="AA77" s="43"/>
    </row>
    <row r="78" spans="1:27" ht="12.75">
      <c r="A78" s="10">
        <f t="shared" si="20"/>
        <v>71</v>
      </c>
      <c r="C78" s="21">
        <v>37953</v>
      </c>
      <c r="D78" s="18">
        <v>25.5</v>
      </c>
      <c r="E78" s="18">
        <v>25.75</v>
      </c>
      <c r="F78" s="18">
        <v>25.4</v>
      </c>
      <c r="G78" s="18">
        <v>25.71</v>
      </c>
      <c r="H78" s="19">
        <v>33402600</v>
      </c>
      <c r="I78" s="42">
        <v>22.79</v>
      </c>
      <c r="K78" s="24">
        <f t="shared" si="21"/>
        <v>0.010195035460992985</v>
      </c>
      <c r="L78" s="33">
        <f t="shared" si="22"/>
        <v>33402.6</v>
      </c>
      <c r="S78" s="52">
        <f t="shared" si="18"/>
        <v>0.120000000000001</v>
      </c>
      <c r="T78" s="52">
        <f t="shared" si="19"/>
        <v>0.0799999999999983</v>
      </c>
      <c r="U78" s="49">
        <f t="shared" si="23"/>
        <v>0</v>
      </c>
      <c r="V78" s="49">
        <f t="shared" si="24"/>
        <v>0</v>
      </c>
      <c r="W78" s="51">
        <f t="shared" si="27"/>
        <v>1</v>
      </c>
      <c r="X78" s="51">
        <f t="shared" si="28"/>
        <v>0</v>
      </c>
      <c r="Y78" s="57">
        <f t="shared" si="25"/>
      </c>
      <c r="Z78" s="57">
        <f t="shared" si="26"/>
      </c>
      <c r="AA78" s="43"/>
    </row>
    <row r="79" spans="1:27" ht="12.75">
      <c r="A79" s="10">
        <f t="shared" si="20"/>
        <v>72</v>
      </c>
      <c r="C79" s="21">
        <v>37956</v>
      </c>
      <c r="D79" s="18">
        <v>25.9</v>
      </c>
      <c r="E79" s="18">
        <v>26.21</v>
      </c>
      <c r="F79" s="18">
        <v>25.5</v>
      </c>
      <c r="G79" s="18">
        <v>25.84</v>
      </c>
      <c r="H79" s="19">
        <v>101914600</v>
      </c>
      <c r="I79" s="42">
        <v>22.9</v>
      </c>
      <c r="K79" s="24">
        <f t="shared" si="21"/>
        <v>0.004826678367705117</v>
      </c>
      <c r="L79" s="33">
        <f t="shared" si="22"/>
        <v>101914.6</v>
      </c>
      <c r="S79" s="52">
        <f t="shared" si="18"/>
        <v>0.46000000000000085</v>
      </c>
      <c r="T79" s="52">
        <f t="shared" si="19"/>
        <v>0.10000000000000142</v>
      </c>
      <c r="U79" s="49">
        <f t="shared" si="23"/>
        <v>0</v>
      </c>
      <c r="V79" s="49">
        <f t="shared" si="24"/>
        <v>0</v>
      </c>
      <c r="W79" s="51">
        <f t="shared" si="27"/>
        <v>1</v>
      </c>
      <c r="X79" s="51">
        <f t="shared" si="28"/>
        <v>0</v>
      </c>
      <c r="Y79" s="57">
        <f t="shared" si="25"/>
      </c>
      <c r="Z79" s="57">
        <f t="shared" si="26"/>
      </c>
      <c r="AA79" s="43"/>
    </row>
    <row r="80" spans="1:27" ht="12.75">
      <c r="A80" s="10">
        <f t="shared" si="20"/>
        <v>73</v>
      </c>
      <c r="C80" s="21">
        <v>37957</v>
      </c>
      <c r="D80" s="18">
        <v>25.95</v>
      </c>
      <c r="E80" s="18">
        <v>26.09</v>
      </c>
      <c r="F80" s="18">
        <v>25.61</v>
      </c>
      <c r="G80" s="18">
        <v>25.66</v>
      </c>
      <c r="H80" s="19">
        <v>85121696</v>
      </c>
      <c r="I80" s="42">
        <v>22.74</v>
      </c>
      <c r="K80" s="24">
        <f t="shared" si="21"/>
        <v>-0.006986899563318771</v>
      </c>
      <c r="L80" s="33">
        <f t="shared" si="22"/>
        <v>85121.696</v>
      </c>
      <c r="S80" s="52">
        <f t="shared" si="18"/>
        <v>-0.120000000000001</v>
      </c>
      <c r="T80" s="52">
        <f t="shared" si="19"/>
        <v>0.10999999999999943</v>
      </c>
      <c r="U80" s="49">
        <f t="shared" si="23"/>
        <v>1</v>
      </c>
      <c r="V80" s="49">
        <f t="shared" si="24"/>
        <v>0</v>
      </c>
      <c r="W80" s="51">
        <f t="shared" si="27"/>
        <v>0</v>
      </c>
      <c r="X80" s="51">
        <f t="shared" si="28"/>
        <v>0</v>
      </c>
      <c r="Y80" s="57">
        <f t="shared" si="25"/>
      </c>
      <c r="Z80" s="57">
        <f t="shared" si="26"/>
      </c>
      <c r="AA80" s="43"/>
    </row>
    <row r="81" spans="1:27" ht="12.75">
      <c r="A81" s="10">
        <f t="shared" si="20"/>
        <v>74</v>
      </c>
      <c r="C81" s="21">
        <v>37958</v>
      </c>
      <c r="D81" s="18">
        <v>25.82</v>
      </c>
      <c r="E81" s="18">
        <v>26.07</v>
      </c>
      <c r="F81" s="18">
        <v>25.62</v>
      </c>
      <c r="G81" s="18">
        <v>25.67</v>
      </c>
      <c r="H81" s="19">
        <v>93121600</v>
      </c>
      <c r="I81" s="42">
        <v>22.75</v>
      </c>
      <c r="K81" s="24">
        <f t="shared" si="21"/>
        <v>0.0004397537379068339</v>
      </c>
      <c r="L81" s="33">
        <f t="shared" si="22"/>
        <v>93121.6</v>
      </c>
      <c r="S81" s="52">
        <f t="shared" si="18"/>
        <v>-0.019999999999999574</v>
      </c>
      <c r="T81" s="52">
        <f t="shared" si="19"/>
        <v>0.010000000000001563</v>
      </c>
      <c r="U81" s="49">
        <f t="shared" si="23"/>
        <v>1</v>
      </c>
      <c r="V81" s="49">
        <f t="shared" si="24"/>
        <v>0</v>
      </c>
      <c r="W81" s="51">
        <f t="shared" si="27"/>
        <v>0</v>
      </c>
      <c r="X81" s="51">
        <f t="shared" si="28"/>
        <v>0</v>
      </c>
      <c r="Y81" s="57">
        <f t="shared" si="25"/>
      </c>
      <c r="Z81" s="57">
        <f t="shared" si="26"/>
      </c>
      <c r="AA81" s="43"/>
    </row>
    <row r="82" spans="1:27" ht="12.75">
      <c r="A82" s="10">
        <f t="shared" si="20"/>
        <v>75</v>
      </c>
      <c r="C82" s="21">
        <v>37959</v>
      </c>
      <c r="D82" s="18">
        <v>25.72</v>
      </c>
      <c r="E82" s="18">
        <v>26.23</v>
      </c>
      <c r="F82" s="18">
        <v>25.66</v>
      </c>
      <c r="G82" s="18">
        <v>26.2</v>
      </c>
      <c r="H82" s="19">
        <v>87202400</v>
      </c>
      <c r="I82" s="42">
        <v>23.22</v>
      </c>
      <c r="K82" s="24">
        <f t="shared" si="21"/>
        <v>0.02065934065934072</v>
      </c>
      <c r="L82" s="33">
        <f t="shared" si="22"/>
        <v>87202.4</v>
      </c>
      <c r="S82" s="52">
        <f t="shared" si="18"/>
        <v>0.16000000000000014</v>
      </c>
      <c r="T82" s="52">
        <f t="shared" si="19"/>
        <v>0.03999999999999915</v>
      </c>
      <c r="U82" s="49">
        <f t="shared" si="23"/>
        <v>0</v>
      </c>
      <c r="V82" s="49">
        <f t="shared" si="24"/>
        <v>0</v>
      </c>
      <c r="W82" s="51">
        <f t="shared" si="27"/>
        <v>1</v>
      </c>
      <c r="X82" s="51">
        <f t="shared" si="28"/>
        <v>0</v>
      </c>
      <c r="Y82" s="57">
        <f t="shared" si="25"/>
        <v>26.2</v>
      </c>
      <c r="Z82" s="57">
        <f t="shared" si="26"/>
      </c>
      <c r="AA82" s="43"/>
    </row>
    <row r="83" spans="1:27" ht="12.75">
      <c r="A83" s="10">
        <f t="shared" si="20"/>
        <v>76</v>
      </c>
      <c r="C83" s="21">
        <v>37960</v>
      </c>
      <c r="D83" s="18">
        <v>25.96</v>
      </c>
      <c r="E83" s="18">
        <v>26.48</v>
      </c>
      <c r="F83" s="18">
        <v>25.92</v>
      </c>
      <c r="G83" s="18">
        <v>25.98</v>
      </c>
      <c r="H83" s="19">
        <v>96610896</v>
      </c>
      <c r="I83" s="42">
        <v>23.03</v>
      </c>
      <c r="K83" s="24">
        <f t="shared" si="21"/>
        <v>-0.008182601205856899</v>
      </c>
      <c r="L83" s="33">
        <f t="shared" si="22"/>
        <v>96610.896</v>
      </c>
      <c r="S83" s="52">
        <f t="shared" si="18"/>
        <v>0.25</v>
      </c>
      <c r="T83" s="52">
        <f t="shared" si="19"/>
        <v>0.26000000000000156</v>
      </c>
      <c r="U83" s="49">
        <f t="shared" si="23"/>
        <v>0</v>
      </c>
      <c r="V83" s="49">
        <f t="shared" si="24"/>
        <v>0</v>
      </c>
      <c r="W83" s="51">
        <f t="shared" si="27"/>
        <v>1</v>
      </c>
      <c r="X83" s="51">
        <f t="shared" si="28"/>
        <v>0</v>
      </c>
      <c r="Y83" s="57">
        <f t="shared" si="25"/>
      </c>
      <c r="Z83" s="57">
        <f t="shared" si="26"/>
      </c>
      <c r="AA83" s="43"/>
    </row>
    <row r="84" spans="1:27" ht="12.75">
      <c r="A84" s="10">
        <f t="shared" si="20"/>
        <v>77</v>
      </c>
      <c r="C84" s="21">
        <v>37963</v>
      </c>
      <c r="D84" s="18">
        <v>26.12</v>
      </c>
      <c r="E84" s="18">
        <v>26.34</v>
      </c>
      <c r="F84" s="18">
        <v>25.81</v>
      </c>
      <c r="G84" s="18">
        <v>26.24</v>
      </c>
      <c r="H84" s="19">
        <v>90504000</v>
      </c>
      <c r="I84" s="42">
        <v>23.26</v>
      </c>
      <c r="K84" s="24">
        <f t="shared" si="21"/>
        <v>0.009986973512809305</v>
      </c>
      <c r="L84" s="33">
        <f t="shared" si="22"/>
        <v>90504</v>
      </c>
      <c r="S84" s="52">
        <f t="shared" si="18"/>
        <v>-0.14000000000000057</v>
      </c>
      <c r="T84" s="52">
        <f t="shared" si="19"/>
        <v>-0.11000000000000298</v>
      </c>
      <c r="U84" s="49">
        <f t="shared" si="23"/>
        <v>0</v>
      </c>
      <c r="V84" s="49">
        <f t="shared" si="24"/>
        <v>0</v>
      </c>
      <c r="W84" s="51">
        <f t="shared" si="27"/>
        <v>0</v>
      </c>
      <c r="X84" s="51">
        <f t="shared" si="28"/>
        <v>1</v>
      </c>
      <c r="Y84" s="57">
        <f t="shared" si="25"/>
      </c>
      <c r="Z84" s="57">
        <f t="shared" si="26"/>
      </c>
      <c r="AA84" s="43"/>
    </row>
    <row r="85" spans="1:27" ht="12.75">
      <c r="A85" s="10">
        <f t="shared" si="20"/>
        <v>78</v>
      </c>
      <c r="C85" s="21">
        <v>37964</v>
      </c>
      <c r="D85" s="18">
        <v>26.44</v>
      </c>
      <c r="E85" s="18">
        <v>26.61</v>
      </c>
      <c r="F85" s="18">
        <v>26.25</v>
      </c>
      <c r="G85" s="18">
        <v>26.38</v>
      </c>
      <c r="H85" s="19">
        <v>103547104</v>
      </c>
      <c r="I85" s="42">
        <v>23.38</v>
      </c>
      <c r="K85" s="24">
        <f t="shared" si="21"/>
        <v>0.005159071367153878</v>
      </c>
      <c r="L85" s="33">
        <f t="shared" si="22"/>
        <v>103547.104</v>
      </c>
      <c r="S85" s="52">
        <f t="shared" si="18"/>
        <v>0.2699999999999996</v>
      </c>
      <c r="T85" s="52">
        <f t="shared" si="19"/>
        <v>0.4400000000000013</v>
      </c>
      <c r="U85" s="49">
        <f t="shared" si="23"/>
        <v>0</v>
      </c>
      <c r="V85" s="49">
        <f t="shared" si="24"/>
        <v>0</v>
      </c>
      <c r="W85" s="51">
        <f t="shared" si="27"/>
        <v>1</v>
      </c>
      <c r="X85" s="51">
        <f t="shared" si="28"/>
        <v>0</v>
      </c>
      <c r="Y85" s="57">
        <f t="shared" si="25"/>
      </c>
      <c r="Z85" s="57">
        <f t="shared" si="26"/>
      </c>
      <c r="AA85" s="43"/>
    </row>
    <row r="86" spans="1:27" ht="12.75">
      <c r="A86" s="10">
        <f t="shared" si="20"/>
        <v>79</v>
      </c>
      <c r="C86" s="21">
        <v>37965</v>
      </c>
      <c r="D86" s="18">
        <v>26.45</v>
      </c>
      <c r="E86" s="18">
        <v>26.63</v>
      </c>
      <c r="F86" s="18">
        <v>26.38</v>
      </c>
      <c r="G86" s="18">
        <v>26.59</v>
      </c>
      <c r="H86" s="19">
        <v>82853696</v>
      </c>
      <c r="I86" s="42">
        <v>23.57</v>
      </c>
      <c r="K86" s="24">
        <f t="shared" si="21"/>
        <v>0.008126603934987209</v>
      </c>
      <c r="L86" s="33">
        <f t="shared" si="22"/>
        <v>82853.696</v>
      </c>
      <c r="S86" s="52">
        <f t="shared" si="18"/>
        <v>0.019999999999999574</v>
      </c>
      <c r="T86" s="52">
        <f t="shared" si="19"/>
        <v>0.129999999999999</v>
      </c>
      <c r="U86" s="49">
        <f t="shared" si="23"/>
        <v>0</v>
      </c>
      <c r="V86" s="49">
        <f t="shared" si="24"/>
        <v>0</v>
      </c>
      <c r="W86" s="51">
        <f t="shared" si="27"/>
        <v>1</v>
      </c>
      <c r="X86" s="51">
        <f t="shared" si="28"/>
        <v>0</v>
      </c>
      <c r="Y86" s="57">
        <f t="shared" si="25"/>
      </c>
      <c r="Z86" s="57">
        <f t="shared" si="26"/>
      </c>
      <c r="AA86" s="43"/>
    </row>
    <row r="87" spans="1:27" ht="12.75">
      <c r="A87" s="10">
        <f t="shared" si="20"/>
        <v>80</v>
      </c>
      <c r="C87" s="21">
        <v>37966</v>
      </c>
      <c r="D87" s="18">
        <v>26.59</v>
      </c>
      <c r="E87" s="18">
        <v>26.77</v>
      </c>
      <c r="F87" s="18">
        <v>26.28</v>
      </c>
      <c r="G87" s="18">
        <v>26.61</v>
      </c>
      <c r="H87" s="19">
        <v>79309000</v>
      </c>
      <c r="I87" s="42">
        <v>23.59</v>
      </c>
      <c r="K87" s="24">
        <f t="shared" si="21"/>
        <v>0.0008485362749257597</v>
      </c>
      <c r="L87" s="33">
        <f t="shared" si="22"/>
        <v>79309</v>
      </c>
      <c r="S87" s="52">
        <f t="shared" si="18"/>
        <v>0.14000000000000057</v>
      </c>
      <c r="T87" s="52">
        <f t="shared" si="19"/>
        <v>-0.09999999999999787</v>
      </c>
      <c r="U87" s="49">
        <f t="shared" si="23"/>
        <v>0</v>
      </c>
      <c r="V87" s="49">
        <f t="shared" si="24"/>
        <v>1</v>
      </c>
      <c r="W87" s="51">
        <f t="shared" si="27"/>
        <v>0</v>
      </c>
      <c r="X87" s="51">
        <f t="shared" si="28"/>
        <v>0</v>
      </c>
      <c r="Y87" s="57">
        <f t="shared" si="25"/>
      </c>
      <c r="Z87" s="57">
        <f t="shared" si="26"/>
      </c>
      <c r="AA87" s="43"/>
    </row>
    <row r="88" spans="1:27" ht="12.75">
      <c r="A88" s="10">
        <f t="shared" si="20"/>
        <v>81</v>
      </c>
      <c r="C88" s="21">
        <v>37967</v>
      </c>
      <c r="D88" s="18">
        <v>26.69</v>
      </c>
      <c r="E88" s="18">
        <v>26.81</v>
      </c>
      <c r="F88" s="18">
        <v>26.5</v>
      </c>
      <c r="G88" s="18">
        <v>26.65</v>
      </c>
      <c r="H88" s="19">
        <v>69154096</v>
      </c>
      <c r="I88" s="42">
        <v>23.62</v>
      </c>
      <c r="K88" s="24">
        <f t="shared" si="21"/>
        <v>0.0012717253073337709</v>
      </c>
      <c r="L88" s="33">
        <f t="shared" si="22"/>
        <v>69154.096</v>
      </c>
      <c r="S88" s="52">
        <f t="shared" si="18"/>
        <v>0.03999999999999915</v>
      </c>
      <c r="T88" s="52">
        <f t="shared" si="19"/>
        <v>0.21999999999999886</v>
      </c>
      <c r="U88" s="49">
        <f t="shared" si="23"/>
        <v>0</v>
      </c>
      <c r="V88" s="49">
        <f t="shared" si="24"/>
        <v>0</v>
      </c>
      <c r="W88" s="51">
        <f t="shared" si="27"/>
        <v>1</v>
      </c>
      <c r="X88" s="51">
        <f t="shared" si="28"/>
        <v>0</v>
      </c>
      <c r="Y88" s="57">
        <f t="shared" si="25"/>
      </c>
      <c r="Z88" s="57">
        <f t="shared" si="26"/>
      </c>
      <c r="AA88" s="43"/>
    </row>
    <row r="89" spans="1:27" ht="12.75">
      <c r="A89" s="10">
        <f t="shared" si="20"/>
        <v>82</v>
      </c>
      <c r="C89" s="21">
        <v>37970</v>
      </c>
      <c r="D89" s="18">
        <v>27.05</v>
      </c>
      <c r="E89" s="18">
        <v>27.1</v>
      </c>
      <c r="F89" s="18">
        <v>26.68</v>
      </c>
      <c r="G89" s="18">
        <v>26.74</v>
      </c>
      <c r="H89" s="19">
        <v>88860600</v>
      </c>
      <c r="I89" s="42">
        <v>23.7</v>
      </c>
      <c r="K89" s="24">
        <f t="shared" si="21"/>
        <v>0.003386960203217493</v>
      </c>
      <c r="L89" s="33">
        <f t="shared" si="22"/>
        <v>88860.6</v>
      </c>
      <c r="S89" s="52">
        <f t="shared" si="18"/>
        <v>0.2900000000000027</v>
      </c>
      <c r="T89" s="52">
        <f t="shared" si="19"/>
        <v>0.17999999999999972</v>
      </c>
      <c r="U89" s="49">
        <f t="shared" si="23"/>
        <v>0</v>
      </c>
      <c r="V89" s="49">
        <f t="shared" si="24"/>
        <v>0</v>
      </c>
      <c r="W89" s="51">
        <f t="shared" si="27"/>
        <v>1</v>
      </c>
      <c r="X89" s="51">
        <f t="shared" si="28"/>
        <v>0</v>
      </c>
      <c r="Y89" s="57">
        <f t="shared" si="25"/>
      </c>
      <c r="Z89" s="57">
        <f t="shared" si="26"/>
      </c>
      <c r="AA89" s="43"/>
    </row>
    <row r="90" spans="1:27" ht="12.75">
      <c r="A90" s="10">
        <f t="shared" si="20"/>
        <v>83</v>
      </c>
      <c r="C90" s="21">
        <v>37971</v>
      </c>
      <c r="D90" s="18">
        <v>26.83</v>
      </c>
      <c r="E90" s="18">
        <v>27.16</v>
      </c>
      <c r="F90" s="18">
        <v>26.77</v>
      </c>
      <c r="G90" s="18">
        <v>27.06</v>
      </c>
      <c r="H90" s="19">
        <v>73978000</v>
      </c>
      <c r="I90" s="42">
        <v>23.99</v>
      </c>
      <c r="K90" s="24">
        <f t="shared" si="21"/>
        <v>0.01223628691983114</v>
      </c>
      <c r="L90" s="33">
        <f t="shared" si="22"/>
        <v>73978</v>
      </c>
      <c r="S90" s="52">
        <f t="shared" si="18"/>
        <v>0.05999999999999872</v>
      </c>
      <c r="T90" s="52">
        <f t="shared" si="19"/>
        <v>0.08999999999999986</v>
      </c>
      <c r="U90" s="49">
        <f t="shared" si="23"/>
        <v>0</v>
      </c>
      <c r="V90" s="49">
        <f t="shared" si="24"/>
        <v>0</v>
      </c>
      <c r="W90" s="51">
        <f t="shared" si="27"/>
        <v>1</v>
      </c>
      <c r="X90" s="51">
        <f t="shared" si="28"/>
        <v>0</v>
      </c>
      <c r="Y90" s="57">
        <f t="shared" si="25"/>
      </c>
      <c r="Z90" s="57">
        <f t="shared" si="26"/>
      </c>
      <c r="AA90" s="43"/>
    </row>
    <row r="91" spans="1:27" ht="12.75">
      <c r="A91" s="10">
        <f t="shared" si="20"/>
        <v>84</v>
      </c>
      <c r="C91" s="21">
        <v>37972</v>
      </c>
      <c r="D91" s="18">
        <v>27.04</v>
      </c>
      <c r="E91" s="18">
        <v>27.08</v>
      </c>
      <c r="F91" s="18">
        <v>26.85</v>
      </c>
      <c r="G91" s="18">
        <v>27.04</v>
      </c>
      <c r="H91" s="19">
        <v>53712300</v>
      </c>
      <c r="I91" s="42">
        <v>23.97</v>
      </c>
      <c r="K91" s="24">
        <f t="shared" si="21"/>
        <v>-0.0008336807002917723</v>
      </c>
      <c r="L91" s="33">
        <f t="shared" si="22"/>
        <v>53712.3</v>
      </c>
      <c r="S91" s="52">
        <f t="shared" si="18"/>
        <v>-0.08000000000000185</v>
      </c>
      <c r="T91" s="52">
        <f t="shared" si="19"/>
        <v>0.08000000000000185</v>
      </c>
      <c r="U91" s="49">
        <f t="shared" si="23"/>
        <v>1</v>
      </c>
      <c r="V91" s="49">
        <f t="shared" si="24"/>
        <v>0</v>
      </c>
      <c r="W91" s="51">
        <f t="shared" si="27"/>
        <v>0</v>
      </c>
      <c r="X91" s="51">
        <f t="shared" si="28"/>
        <v>0</v>
      </c>
      <c r="Y91" s="57">
        <f t="shared" si="25"/>
      </c>
      <c r="Z91" s="57">
        <f t="shared" si="26"/>
      </c>
      <c r="AA91" s="43"/>
    </row>
    <row r="92" spans="1:27" ht="12.75">
      <c r="A92" s="10">
        <f t="shared" si="20"/>
        <v>85</v>
      </c>
      <c r="C92" s="21">
        <v>37973</v>
      </c>
      <c r="D92" s="18">
        <v>27.1</v>
      </c>
      <c r="E92" s="18">
        <v>27.45</v>
      </c>
      <c r="F92" s="18">
        <v>27.05</v>
      </c>
      <c r="G92" s="18">
        <v>27.4</v>
      </c>
      <c r="H92" s="19">
        <v>61177800</v>
      </c>
      <c r="I92" s="42">
        <v>24.29</v>
      </c>
      <c r="K92" s="24">
        <f t="shared" si="21"/>
        <v>0.013350020859407508</v>
      </c>
      <c r="L92" s="33">
        <f t="shared" si="22"/>
        <v>61177.8</v>
      </c>
      <c r="S92" s="52">
        <f t="shared" si="18"/>
        <v>0.370000000000001</v>
      </c>
      <c r="T92" s="52">
        <f t="shared" si="19"/>
        <v>0.1999999999999993</v>
      </c>
      <c r="U92" s="49">
        <f t="shared" si="23"/>
        <v>0</v>
      </c>
      <c r="V92" s="49">
        <f t="shared" si="24"/>
        <v>0</v>
      </c>
      <c r="W92" s="51">
        <f t="shared" si="27"/>
        <v>1</v>
      </c>
      <c r="X92" s="51">
        <f t="shared" si="28"/>
        <v>0</v>
      </c>
      <c r="Y92" s="57">
        <f t="shared" si="25"/>
        <v>27.4</v>
      </c>
      <c r="Z92" s="57">
        <f t="shared" si="26"/>
      </c>
      <c r="AA92" s="43"/>
    </row>
    <row r="93" spans="1:27" ht="12.75">
      <c r="A93" s="10">
        <f t="shared" si="20"/>
        <v>86</v>
      </c>
      <c r="C93" s="21">
        <v>37974</v>
      </c>
      <c r="D93" s="18">
        <v>27.49</v>
      </c>
      <c r="E93" s="18">
        <v>27.55</v>
      </c>
      <c r="F93" s="18">
        <v>27.19</v>
      </c>
      <c r="G93" s="18">
        <v>27.36</v>
      </c>
      <c r="H93" s="19">
        <v>76856400</v>
      </c>
      <c r="I93" s="42">
        <v>24.25</v>
      </c>
      <c r="K93" s="24">
        <f t="shared" si="21"/>
        <v>-0.0016467682173734177</v>
      </c>
      <c r="L93" s="33">
        <f t="shared" si="22"/>
        <v>76856.4</v>
      </c>
      <c r="S93" s="52">
        <f t="shared" si="18"/>
        <v>0.10000000000000142</v>
      </c>
      <c r="T93" s="52">
        <f t="shared" si="19"/>
        <v>0.14000000000000057</v>
      </c>
      <c r="U93" s="49">
        <f t="shared" si="23"/>
        <v>0</v>
      </c>
      <c r="V93" s="49">
        <f t="shared" si="24"/>
        <v>0</v>
      </c>
      <c r="W93" s="51">
        <f t="shared" si="27"/>
        <v>1</v>
      </c>
      <c r="X93" s="51">
        <f t="shared" si="28"/>
        <v>0</v>
      </c>
      <c r="Y93" s="57">
        <f t="shared" si="25"/>
      </c>
      <c r="Z93" s="57">
        <f t="shared" si="26"/>
      </c>
      <c r="AA93" s="43"/>
    </row>
    <row r="94" spans="1:27" ht="12.75">
      <c r="A94" s="10">
        <f t="shared" si="20"/>
        <v>87</v>
      </c>
      <c r="C94" s="21">
        <v>37977</v>
      </c>
      <c r="D94" s="18">
        <v>27.16</v>
      </c>
      <c r="E94" s="18">
        <v>27.43</v>
      </c>
      <c r="F94" s="18">
        <v>26.97</v>
      </c>
      <c r="G94" s="18">
        <v>27.18</v>
      </c>
      <c r="H94" s="19">
        <v>43894800</v>
      </c>
      <c r="I94" s="42">
        <v>24.09</v>
      </c>
      <c r="K94" s="24">
        <f t="shared" si="21"/>
        <v>-0.006597938144329851</v>
      </c>
      <c r="L94" s="33">
        <f t="shared" si="22"/>
        <v>43894.8</v>
      </c>
      <c r="S94" s="52">
        <f t="shared" si="18"/>
        <v>-0.120000000000001</v>
      </c>
      <c r="T94" s="52">
        <f t="shared" si="19"/>
        <v>-0.22000000000000242</v>
      </c>
      <c r="U94" s="49">
        <f t="shared" si="23"/>
        <v>0</v>
      </c>
      <c r="V94" s="49">
        <f t="shared" si="24"/>
        <v>0</v>
      </c>
      <c r="W94" s="51">
        <f t="shared" si="27"/>
        <v>0</v>
      </c>
      <c r="X94" s="51">
        <f t="shared" si="28"/>
        <v>1</v>
      </c>
      <c r="Y94" s="57">
        <f t="shared" si="25"/>
      </c>
      <c r="Z94" s="57">
        <f t="shared" si="26"/>
      </c>
      <c r="AA94" s="43"/>
    </row>
    <row r="95" spans="1:26" ht="12.75">
      <c r="A95" s="10">
        <f t="shared" si="20"/>
        <v>88</v>
      </c>
      <c r="C95" s="21">
        <v>37978</v>
      </c>
      <c r="D95" s="18">
        <v>27.17</v>
      </c>
      <c r="E95" s="18">
        <v>27.34</v>
      </c>
      <c r="F95" s="18">
        <v>27.01</v>
      </c>
      <c r="G95" s="18">
        <v>27.15</v>
      </c>
      <c r="H95" s="19">
        <v>39609000</v>
      </c>
      <c r="I95" s="42">
        <v>24.07</v>
      </c>
      <c r="K95" s="24">
        <f t="shared" si="21"/>
        <v>-0.0008302200083021294</v>
      </c>
      <c r="L95" s="33">
        <f t="shared" si="22"/>
        <v>39609</v>
      </c>
      <c r="S95" s="52">
        <f t="shared" si="18"/>
        <v>-0.08999999999999986</v>
      </c>
      <c r="T95" s="52">
        <f t="shared" si="19"/>
        <v>0.0400000000000027</v>
      </c>
      <c r="U95" s="49">
        <f t="shared" si="23"/>
        <v>1</v>
      </c>
      <c r="V95" s="49">
        <f t="shared" si="24"/>
        <v>0</v>
      </c>
      <c r="W95" s="51">
        <f t="shared" si="27"/>
        <v>0</v>
      </c>
      <c r="X95" s="51">
        <f t="shared" si="28"/>
        <v>0</v>
      </c>
      <c r="Y95" s="57">
        <f t="shared" si="25"/>
      </c>
      <c r="Z95" s="57">
        <f t="shared" si="26"/>
      </c>
    </row>
    <row r="96" spans="1:26" ht="12.75">
      <c r="A96" s="10">
        <f t="shared" si="20"/>
        <v>89</v>
      </c>
      <c r="C96" s="21">
        <v>37979</v>
      </c>
      <c r="D96" s="18">
        <v>27.14</v>
      </c>
      <c r="E96" s="18">
        <v>27.16</v>
      </c>
      <c r="F96" s="18">
        <v>27</v>
      </c>
      <c r="G96" s="18">
        <v>27.04</v>
      </c>
      <c r="H96" s="19">
        <v>19924200</v>
      </c>
      <c r="I96" s="42">
        <v>23.97</v>
      </c>
      <c r="K96" s="24">
        <f t="shared" si="21"/>
        <v>-0.004154549231408455</v>
      </c>
      <c r="L96" s="33">
        <f t="shared" si="22"/>
        <v>19924.2</v>
      </c>
      <c r="S96" s="52">
        <f t="shared" si="18"/>
        <v>-0.17999999999999972</v>
      </c>
      <c r="T96" s="52">
        <f t="shared" si="19"/>
        <v>-0.010000000000001563</v>
      </c>
      <c r="U96" s="49">
        <f t="shared" si="23"/>
        <v>0</v>
      </c>
      <c r="V96" s="49">
        <f t="shared" si="24"/>
        <v>0</v>
      </c>
      <c r="W96" s="51">
        <f t="shared" si="27"/>
        <v>0</v>
      </c>
      <c r="X96" s="51">
        <f t="shared" si="28"/>
        <v>1</v>
      </c>
      <c r="Y96" s="57">
        <f t="shared" si="25"/>
      </c>
      <c r="Z96" s="57">
        <f t="shared" si="26"/>
        <v>27.04</v>
      </c>
    </row>
    <row r="97" spans="1:26" ht="12.75">
      <c r="A97" s="10">
        <f t="shared" si="20"/>
        <v>90</v>
      </c>
      <c r="C97" s="21">
        <v>37981</v>
      </c>
      <c r="D97" s="18">
        <v>27.05</v>
      </c>
      <c r="E97" s="18">
        <v>27.25</v>
      </c>
      <c r="F97" s="18">
        <v>27</v>
      </c>
      <c r="G97" s="18">
        <v>27.21</v>
      </c>
      <c r="H97" s="19">
        <v>12076900</v>
      </c>
      <c r="I97" s="42">
        <v>24.12</v>
      </c>
      <c r="K97" s="24">
        <f t="shared" si="21"/>
        <v>0.006257822277847325</v>
      </c>
      <c r="L97" s="33">
        <f t="shared" si="22"/>
        <v>12076.9</v>
      </c>
      <c r="S97" s="52">
        <f t="shared" si="18"/>
        <v>0.08999999999999986</v>
      </c>
      <c r="T97" s="52">
        <f t="shared" si="19"/>
        <v>0</v>
      </c>
      <c r="U97" s="49">
        <f t="shared" si="23"/>
        <v>0</v>
      </c>
      <c r="V97" s="49">
        <f t="shared" si="24"/>
        <v>0</v>
      </c>
      <c r="W97" s="51">
        <f t="shared" si="27"/>
        <v>0</v>
      </c>
      <c r="X97" s="51">
        <f t="shared" si="28"/>
        <v>0</v>
      </c>
      <c r="Y97" s="57">
        <f t="shared" si="25"/>
      </c>
      <c r="Z97" s="57">
        <f t="shared" si="26"/>
      </c>
    </row>
    <row r="98" spans="1:26" ht="12.75">
      <c r="A98" s="10">
        <f t="shared" si="20"/>
        <v>91</v>
      </c>
      <c r="C98" s="21">
        <v>37984</v>
      </c>
      <c r="D98" s="18">
        <v>27.21</v>
      </c>
      <c r="E98" s="18">
        <v>27.53</v>
      </c>
      <c r="F98" s="18">
        <v>27.16</v>
      </c>
      <c r="G98" s="18">
        <v>27.46</v>
      </c>
      <c r="H98" s="19">
        <v>40426700</v>
      </c>
      <c r="I98" s="42">
        <v>24.34</v>
      </c>
      <c r="K98" s="24">
        <f t="shared" si="21"/>
        <v>0.009121061359867344</v>
      </c>
      <c r="L98" s="33">
        <f t="shared" si="22"/>
        <v>40426.7</v>
      </c>
      <c r="S98" s="52">
        <f t="shared" si="18"/>
        <v>0.28000000000000114</v>
      </c>
      <c r="T98" s="52">
        <f t="shared" si="19"/>
        <v>0.16000000000000014</v>
      </c>
      <c r="U98" s="49">
        <f t="shared" si="23"/>
        <v>0</v>
      </c>
      <c r="V98" s="49">
        <f t="shared" si="24"/>
        <v>0</v>
      </c>
      <c r="W98" s="51">
        <f t="shared" si="27"/>
        <v>1</v>
      </c>
      <c r="X98" s="51">
        <f t="shared" si="28"/>
        <v>0</v>
      </c>
      <c r="Y98" s="57">
        <f t="shared" si="25"/>
      </c>
      <c r="Z98" s="57">
        <f t="shared" si="26"/>
      </c>
    </row>
    <row r="99" spans="1:26" ht="12.75">
      <c r="A99" s="10">
        <f t="shared" si="20"/>
        <v>92</v>
      </c>
      <c r="C99" s="21">
        <v>37985</v>
      </c>
      <c r="D99" s="18">
        <v>27.41</v>
      </c>
      <c r="E99" s="18">
        <v>27.55</v>
      </c>
      <c r="F99" s="18">
        <v>27.4</v>
      </c>
      <c r="G99" s="18">
        <v>27.52</v>
      </c>
      <c r="H99" s="19">
        <v>34406600</v>
      </c>
      <c r="I99" s="42">
        <v>24.39</v>
      </c>
      <c r="K99" s="24">
        <f t="shared" si="21"/>
        <v>0.0020542317173377622</v>
      </c>
      <c r="L99" s="33">
        <f t="shared" si="22"/>
        <v>34406.6</v>
      </c>
      <c r="S99" s="52">
        <f t="shared" si="18"/>
        <v>0.019999999999999574</v>
      </c>
      <c r="T99" s="52">
        <f t="shared" si="19"/>
        <v>0.23999999999999844</v>
      </c>
      <c r="U99" s="49">
        <f t="shared" si="23"/>
        <v>0</v>
      </c>
      <c r="V99" s="49">
        <f t="shared" si="24"/>
        <v>0</v>
      </c>
      <c r="W99" s="51">
        <f t="shared" si="27"/>
        <v>1</v>
      </c>
      <c r="X99" s="51">
        <f t="shared" si="28"/>
        <v>0</v>
      </c>
      <c r="Y99" s="57">
        <f t="shared" si="25"/>
      </c>
      <c r="Z99" s="57">
        <f t="shared" si="26"/>
      </c>
    </row>
    <row r="100" spans="1:26" ht="12.75">
      <c r="A100" s="10">
        <f t="shared" si="20"/>
        <v>93</v>
      </c>
      <c r="C100" s="21">
        <v>37986</v>
      </c>
      <c r="D100" s="18">
        <v>27.42</v>
      </c>
      <c r="E100" s="18">
        <v>27.55</v>
      </c>
      <c r="F100" s="18">
        <v>27.23</v>
      </c>
      <c r="G100" s="18">
        <v>27.37</v>
      </c>
      <c r="H100" s="19">
        <v>42198900</v>
      </c>
      <c r="I100" s="42">
        <v>24.26</v>
      </c>
      <c r="K100" s="24">
        <f t="shared" si="21"/>
        <v>-0.005330053300532933</v>
      </c>
      <c r="L100" s="33">
        <f t="shared" si="22"/>
        <v>42198.9</v>
      </c>
      <c r="S100" s="52">
        <f t="shared" si="18"/>
        <v>0</v>
      </c>
      <c r="T100" s="52">
        <f t="shared" si="19"/>
        <v>-0.16999999999999815</v>
      </c>
      <c r="U100" s="49">
        <f t="shared" si="23"/>
        <v>0</v>
      </c>
      <c r="V100" s="49">
        <f t="shared" si="24"/>
        <v>0</v>
      </c>
      <c r="W100" s="51">
        <f t="shared" si="27"/>
        <v>0</v>
      </c>
      <c r="X100" s="51">
        <f t="shared" si="28"/>
        <v>0</v>
      </c>
      <c r="Y100" s="57">
        <f t="shared" si="25"/>
      </c>
      <c r="Z100" s="57">
        <f t="shared" si="26"/>
      </c>
    </row>
    <row r="101" spans="1:26" ht="12.75">
      <c r="A101" s="10">
        <f t="shared" si="20"/>
        <v>94</v>
      </c>
      <c r="C101" s="21">
        <v>37988</v>
      </c>
      <c r="D101" s="18">
        <v>27.58</v>
      </c>
      <c r="E101" s="18">
        <v>27.77</v>
      </c>
      <c r="F101" s="18">
        <v>27.33</v>
      </c>
      <c r="G101" s="18">
        <v>27.45</v>
      </c>
      <c r="H101" s="19">
        <v>44487700</v>
      </c>
      <c r="I101" s="42">
        <v>24.33</v>
      </c>
      <c r="K101" s="24">
        <f t="shared" si="21"/>
        <v>0.002885408079142504</v>
      </c>
      <c r="L101" s="33">
        <f t="shared" si="22"/>
        <v>44487.7</v>
      </c>
      <c r="S101" s="52">
        <f t="shared" si="18"/>
        <v>0.21999999999999886</v>
      </c>
      <c r="T101" s="52">
        <f t="shared" si="19"/>
        <v>0.09999999999999787</v>
      </c>
      <c r="U101" s="49">
        <f t="shared" si="23"/>
        <v>0</v>
      </c>
      <c r="V101" s="49">
        <f t="shared" si="24"/>
        <v>0</v>
      </c>
      <c r="W101" s="51">
        <f t="shared" si="27"/>
        <v>1</v>
      </c>
      <c r="X101" s="51">
        <f t="shared" si="28"/>
        <v>0</v>
      </c>
      <c r="Y101" s="57">
        <f t="shared" si="25"/>
      </c>
      <c r="Z101" s="57">
        <f t="shared" si="26"/>
      </c>
    </row>
    <row r="102" spans="1:26" ht="12.75">
      <c r="A102" s="10">
        <f t="shared" si="20"/>
        <v>95</v>
      </c>
      <c r="C102" s="21">
        <v>37991</v>
      </c>
      <c r="D102" s="18">
        <v>27.73</v>
      </c>
      <c r="E102" s="18">
        <v>28.18</v>
      </c>
      <c r="F102" s="18">
        <v>27.72</v>
      </c>
      <c r="G102" s="18">
        <v>28.14</v>
      </c>
      <c r="H102" s="19">
        <v>67333696</v>
      </c>
      <c r="I102" s="42">
        <v>24.94</v>
      </c>
      <c r="K102" s="24">
        <f t="shared" si="21"/>
        <v>0.0250719276613236</v>
      </c>
      <c r="L102" s="33">
        <f t="shared" si="22"/>
        <v>67333.696</v>
      </c>
      <c r="S102" s="52">
        <f t="shared" si="18"/>
        <v>0.41000000000000014</v>
      </c>
      <c r="T102" s="52">
        <f t="shared" si="19"/>
        <v>0.39000000000000057</v>
      </c>
      <c r="U102" s="49">
        <f t="shared" si="23"/>
        <v>0</v>
      </c>
      <c r="V102" s="49">
        <f t="shared" si="24"/>
        <v>0</v>
      </c>
      <c r="W102" s="51">
        <f t="shared" si="27"/>
        <v>1</v>
      </c>
      <c r="X102" s="51">
        <f t="shared" si="28"/>
        <v>0</v>
      </c>
      <c r="Y102" s="57">
        <f t="shared" si="25"/>
      </c>
      <c r="Z102" s="57">
        <f t="shared" si="26"/>
      </c>
    </row>
    <row r="103" spans="1:26" ht="12.75">
      <c r="A103" s="10">
        <f t="shared" si="20"/>
        <v>96</v>
      </c>
      <c r="C103" s="21">
        <v>37992</v>
      </c>
      <c r="D103" s="18">
        <v>28.19</v>
      </c>
      <c r="E103" s="18">
        <v>28.28</v>
      </c>
      <c r="F103" s="18">
        <v>28.07</v>
      </c>
      <c r="G103" s="18">
        <v>28.24</v>
      </c>
      <c r="H103" s="19">
        <v>46950800</v>
      </c>
      <c r="I103" s="42">
        <v>25.03</v>
      </c>
      <c r="K103" s="24">
        <f t="shared" si="21"/>
        <v>0.003608660785886064</v>
      </c>
      <c r="L103" s="33">
        <f t="shared" si="22"/>
        <v>46950.8</v>
      </c>
      <c r="S103" s="52">
        <f t="shared" si="18"/>
        <v>0.10000000000000142</v>
      </c>
      <c r="T103" s="52">
        <f t="shared" si="19"/>
        <v>0.3500000000000014</v>
      </c>
      <c r="U103" s="49">
        <f t="shared" si="23"/>
        <v>0</v>
      </c>
      <c r="V103" s="49">
        <f t="shared" si="24"/>
        <v>0</v>
      </c>
      <c r="W103" s="51">
        <f t="shared" si="27"/>
        <v>1</v>
      </c>
      <c r="X103" s="51">
        <f t="shared" si="28"/>
        <v>0</v>
      </c>
      <c r="Y103" s="57">
        <f t="shared" si="25"/>
      </c>
      <c r="Z103" s="57">
        <f t="shared" si="26"/>
      </c>
    </row>
    <row r="104" spans="1:26" ht="12.75">
      <c r="A104" s="10">
        <f t="shared" si="20"/>
        <v>97</v>
      </c>
      <c r="C104" s="21">
        <v>37993</v>
      </c>
      <c r="D104" s="18">
        <v>28.17</v>
      </c>
      <c r="E104" s="18">
        <v>28.31</v>
      </c>
      <c r="F104" s="18">
        <v>28.01</v>
      </c>
      <c r="G104" s="18">
        <v>28.21</v>
      </c>
      <c r="H104" s="19">
        <v>54298200</v>
      </c>
      <c r="I104" s="42">
        <v>25.01</v>
      </c>
      <c r="K104" s="24">
        <f t="shared" si="21"/>
        <v>-0.0007990411506192396</v>
      </c>
      <c r="L104" s="33">
        <f t="shared" si="22"/>
        <v>54298.2</v>
      </c>
      <c r="S104" s="52">
        <f t="shared" si="18"/>
        <v>0.029999999999997584</v>
      </c>
      <c r="T104" s="52">
        <f t="shared" si="19"/>
        <v>-0.05999999999999872</v>
      </c>
      <c r="U104" s="49">
        <f t="shared" si="23"/>
        <v>0</v>
      </c>
      <c r="V104" s="49">
        <f t="shared" si="24"/>
        <v>1</v>
      </c>
      <c r="W104" s="51">
        <f t="shared" si="27"/>
        <v>0</v>
      </c>
      <c r="X104" s="51">
        <f t="shared" si="28"/>
        <v>0</v>
      </c>
      <c r="Y104" s="57">
        <f t="shared" si="25"/>
      </c>
      <c r="Z104" s="57">
        <f t="shared" si="26"/>
      </c>
    </row>
    <row r="105" spans="1:26" ht="12.75">
      <c r="A105" s="10">
        <f t="shared" si="20"/>
        <v>98</v>
      </c>
      <c r="C105" s="21">
        <v>37994</v>
      </c>
      <c r="D105" s="18">
        <v>28.39</v>
      </c>
      <c r="E105" s="18">
        <v>28.48</v>
      </c>
      <c r="F105" s="18">
        <v>28</v>
      </c>
      <c r="G105" s="18">
        <v>28.16</v>
      </c>
      <c r="H105" s="19">
        <v>58810800</v>
      </c>
      <c r="I105" s="42">
        <v>24.96</v>
      </c>
      <c r="K105" s="24">
        <f t="shared" si="21"/>
        <v>-0.0019992003198721076</v>
      </c>
      <c r="L105" s="33">
        <f t="shared" si="22"/>
        <v>58810.8</v>
      </c>
      <c r="S105" s="52">
        <f aca="true" t="shared" si="29" ref="S105:S112">E105-E104</f>
        <v>0.1700000000000017</v>
      </c>
      <c r="T105" s="52">
        <f aca="true" t="shared" si="30" ref="T105:T112">F105-F104</f>
        <v>-0.010000000000001563</v>
      </c>
      <c r="U105" s="49">
        <f t="shared" si="23"/>
        <v>0</v>
      </c>
      <c r="V105" s="49">
        <f t="shared" si="24"/>
        <v>1</v>
      </c>
      <c r="W105" s="51">
        <f t="shared" si="27"/>
        <v>0</v>
      </c>
      <c r="X105" s="51">
        <f t="shared" si="28"/>
        <v>0</v>
      </c>
      <c r="Y105" s="57">
        <f t="shared" si="25"/>
      </c>
      <c r="Z105" s="57">
        <f t="shared" si="26"/>
      </c>
    </row>
    <row r="106" spans="1:26" ht="12.75">
      <c r="A106" s="10">
        <f t="shared" si="20"/>
        <v>99</v>
      </c>
      <c r="C106" s="21">
        <v>37995</v>
      </c>
      <c r="D106" s="18">
        <v>28.03</v>
      </c>
      <c r="E106" s="18">
        <v>28.06</v>
      </c>
      <c r="F106" s="18">
        <v>27.59</v>
      </c>
      <c r="G106" s="18">
        <v>27.66</v>
      </c>
      <c r="H106" s="19">
        <v>67079900</v>
      </c>
      <c r="I106" s="42">
        <v>24.52</v>
      </c>
      <c r="K106" s="24">
        <f t="shared" si="21"/>
        <v>-0.017628205128205177</v>
      </c>
      <c r="L106" s="33">
        <f t="shared" si="22"/>
        <v>67079.9</v>
      </c>
      <c r="S106" s="52">
        <f t="shared" si="29"/>
        <v>-0.4200000000000017</v>
      </c>
      <c r="T106" s="52">
        <f t="shared" si="30"/>
        <v>-0.41000000000000014</v>
      </c>
      <c r="U106" s="49">
        <f t="shared" si="23"/>
        <v>0</v>
      </c>
      <c r="V106" s="49">
        <f t="shared" si="24"/>
        <v>0</v>
      </c>
      <c r="W106" s="51">
        <f t="shared" si="27"/>
        <v>0</v>
      </c>
      <c r="X106" s="51">
        <f t="shared" si="28"/>
        <v>1</v>
      </c>
      <c r="Y106" s="57">
        <f aca="true" t="shared" si="31" ref="Y106:Y112">IF(AND(U105=1,W106=1),G106,"")</f>
      </c>
      <c r="Z106" s="57">
        <f aca="true" t="shared" si="32" ref="Z106:Z112">IF(AND(U105=1,X106=1),G106,"")</f>
      </c>
    </row>
    <row r="107" spans="1:26" ht="12.75">
      <c r="A107" s="10">
        <f t="shared" si="20"/>
        <v>100</v>
      </c>
      <c r="C107" s="21">
        <v>37998</v>
      </c>
      <c r="D107" s="18">
        <v>27.67</v>
      </c>
      <c r="E107" s="18">
        <v>27.73</v>
      </c>
      <c r="F107" s="18">
        <v>27.35</v>
      </c>
      <c r="G107" s="18">
        <v>27.57</v>
      </c>
      <c r="H107" s="19">
        <v>55845200</v>
      </c>
      <c r="I107" s="42">
        <v>24.44</v>
      </c>
      <c r="K107" s="24">
        <f t="shared" si="21"/>
        <v>-0.0032626427406198255</v>
      </c>
      <c r="L107" s="33">
        <f t="shared" si="22"/>
        <v>55845.2</v>
      </c>
      <c r="S107" s="52">
        <f t="shared" si="29"/>
        <v>-0.3299999999999983</v>
      </c>
      <c r="T107" s="52">
        <f t="shared" si="30"/>
        <v>-0.23999999999999844</v>
      </c>
      <c r="U107" s="49">
        <f t="shared" si="23"/>
        <v>0</v>
      </c>
      <c r="V107" s="49">
        <f t="shared" si="24"/>
        <v>0</v>
      </c>
      <c r="W107" s="51">
        <f t="shared" si="27"/>
        <v>0</v>
      </c>
      <c r="X107" s="51">
        <f t="shared" si="28"/>
        <v>1</v>
      </c>
      <c r="Y107" s="57">
        <f t="shared" si="31"/>
      </c>
      <c r="Z107" s="57">
        <f t="shared" si="32"/>
      </c>
    </row>
    <row r="108" spans="1:26" ht="12.75">
      <c r="A108" s="10">
        <f t="shared" si="20"/>
        <v>101</v>
      </c>
      <c r="C108" s="21">
        <v>37999</v>
      </c>
      <c r="D108" s="18">
        <v>27.55</v>
      </c>
      <c r="E108" s="18">
        <v>27.64</v>
      </c>
      <c r="F108" s="18">
        <v>27.26</v>
      </c>
      <c r="G108" s="18">
        <v>27.43</v>
      </c>
      <c r="H108" s="19">
        <v>51555900</v>
      </c>
      <c r="I108" s="42">
        <v>24.31</v>
      </c>
      <c r="K108" s="24">
        <f t="shared" si="21"/>
        <v>-0.005319148936170359</v>
      </c>
      <c r="L108" s="33">
        <f t="shared" si="22"/>
        <v>51555.9</v>
      </c>
      <c r="S108" s="52">
        <f t="shared" si="29"/>
        <v>-0.08999999999999986</v>
      </c>
      <c r="T108" s="52">
        <f t="shared" si="30"/>
        <v>-0.08999999999999986</v>
      </c>
      <c r="U108" s="49">
        <f t="shared" si="23"/>
        <v>0</v>
      </c>
      <c r="V108" s="49">
        <f t="shared" si="24"/>
        <v>0</v>
      </c>
      <c r="W108" s="51">
        <f t="shared" si="27"/>
        <v>0</v>
      </c>
      <c r="X108" s="51">
        <f t="shared" si="28"/>
        <v>1</v>
      </c>
      <c r="Y108" s="57">
        <f t="shared" si="31"/>
      </c>
      <c r="Z108" s="57">
        <f t="shared" si="32"/>
      </c>
    </row>
    <row r="109" spans="1:26" ht="12.75">
      <c r="A109" s="10">
        <f t="shared" si="20"/>
        <v>102</v>
      </c>
      <c r="C109" s="21">
        <v>38000</v>
      </c>
      <c r="D109" s="18">
        <v>27.52</v>
      </c>
      <c r="E109" s="18">
        <v>27.73</v>
      </c>
      <c r="F109" s="18">
        <v>27.47</v>
      </c>
      <c r="G109" s="18">
        <v>27.7</v>
      </c>
      <c r="H109" s="19">
        <v>43907000</v>
      </c>
      <c r="I109" s="42">
        <v>24.55</v>
      </c>
      <c r="K109" s="24">
        <f t="shared" si="21"/>
        <v>0.00987248046071576</v>
      </c>
      <c r="L109" s="33">
        <f t="shared" si="22"/>
        <v>43907</v>
      </c>
      <c r="S109" s="52">
        <f t="shared" si="29"/>
        <v>0.08999999999999986</v>
      </c>
      <c r="T109" s="52">
        <f t="shared" si="30"/>
        <v>0.2099999999999973</v>
      </c>
      <c r="U109" s="49">
        <f t="shared" si="23"/>
        <v>0</v>
      </c>
      <c r="V109" s="49">
        <f t="shared" si="24"/>
        <v>0</v>
      </c>
      <c r="W109" s="51">
        <f t="shared" si="27"/>
        <v>1</v>
      </c>
      <c r="X109" s="51">
        <f t="shared" si="28"/>
        <v>0</v>
      </c>
      <c r="Y109" s="57">
        <f t="shared" si="31"/>
      </c>
      <c r="Z109" s="57">
        <f t="shared" si="32"/>
      </c>
    </row>
    <row r="110" spans="1:26" ht="12.75">
      <c r="A110" s="10">
        <f t="shared" si="20"/>
        <v>103</v>
      </c>
      <c r="C110" s="21">
        <v>38001</v>
      </c>
      <c r="D110" s="18">
        <v>27.55</v>
      </c>
      <c r="E110" s="18">
        <v>27.72</v>
      </c>
      <c r="F110" s="18">
        <v>27.42</v>
      </c>
      <c r="G110" s="18">
        <v>27.54</v>
      </c>
      <c r="H110" s="19">
        <v>58504100</v>
      </c>
      <c r="I110" s="42">
        <v>24.41</v>
      </c>
      <c r="K110" s="24">
        <f t="shared" si="21"/>
        <v>-0.00570264765784112</v>
      </c>
      <c r="L110" s="33">
        <f t="shared" si="22"/>
        <v>58504.1</v>
      </c>
      <c r="S110" s="52">
        <f t="shared" si="29"/>
        <v>-0.010000000000001563</v>
      </c>
      <c r="T110" s="52">
        <f t="shared" si="30"/>
        <v>-0.04999999999999716</v>
      </c>
      <c r="U110" s="49">
        <f t="shared" si="23"/>
        <v>0</v>
      </c>
      <c r="V110" s="49">
        <f t="shared" si="24"/>
        <v>0</v>
      </c>
      <c r="W110" s="51">
        <f t="shared" si="27"/>
        <v>0</v>
      </c>
      <c r="X110" s="51">
        <f t="shared" si="28"/>
        <v>1</v>
      </c>
      <c r="Y110" s="57">
        <f t="shared" si="31"/>
      </c>
      <c r="Z110" s="57">
        <f t="shared" si="32"/>
      </c>
    </row>
    <row r="111" spans="1:26" ht="12.75">
      <c r="A111" s="10">
        <f t="shared" si="20"/>
        <v>104</v>
      </c>
      <c r="C111" s="21">
        <v>38002</v>
      </c>
      <c r="D111" s="18">
        <v>27.71</v>
      </c>
      <c r="E111" s="18">
        <v>27.88</v>
      </c>
      <c r="F111" s="18">
        <v>27.53</v>
      </c>
      <c r="G111" s="18">
        <v>27.81</v>
      </c>
      <c r="H111" s="19">
        <v>63983400</v>
      </c>
      <c r="I111" s="42">
        <v>24.65</v>
      </c>
      <c r="K111" s="24">
        <f t="shared" si="21"/>
        <v>0.009832036050798854</v>
      </c>
      <c r="L111" s="33">
        <f t="shared" si="22"/>
        <v>63983.4</v>
      </c>
      <c r="S111" s="52">
        <f t="shared" si="29"/>
        <v>0.16000000000000014</v>
      </c>
      <c r="T111" s="52">
        <f t="shared" si="30"/>
        <v>0.10999999999999943</v>
      </c>
      <c r="U111" s="49">
        <f t="shared" si="23"/>
        <v>0</v>
      </c>
      <c r="V111" s="49">
        <f t="shared" si="24"/>
        <v>0</v>
      </c>
      <c r="W111" s="51">
        <f t="shared" si="27"/>
        <v>1</v>
      </c>
      <c r="X111" s="51">
        <f t="shared" si="28"/>
        <v>0</v>
      </c>
      <c r="Y111" s="57">
        <f t="shared" si="31"/>
      </c>
      <c r="Z111" s="57">
        <f t="shared" si="32"/>
      </c>
    </row>
    <row r="112" spans="1:26" ht="12.75">
      <c r="A112" s="10">
        <f t="shared" si="20"/>
        <v>105</v>
      </c>
      <c r="C112" s="21">
        <v>38006</v>
      </c>
      <c r="D112" s="18">
        <v>27.98</v>
      </c>
      <c r="E112" s="18">
        <v>28.2</v>
      </c>
      <c r="F112" s="18">
        <v>27.93</v>
      </c>
      <c r="G112" s="18">
        <v>28.1</v>
      </c>
      <c r="H112" s="19">
        <v>63068500</v>
      </c>
      <c r="I112" s="42">
        <v>24.91</v>
      </c>
      <c r="K112" s="24">
        <f t="shared" si="21"/>
        <v>0.010547667342799327</v>
      </c>
      <c r="L112" s="33">
        <f t="shared" si="22"/>
        <v>63068.5</v>
      </c>
      <c r="S112" s="52">
        <f t="shared" si="29"/>
        <v>0.3200000000000003</v>
      </c>
      <c r="T112" s="52">
        <f t="shared" si="30"/>
        <v>0.3999999999999986</v>
      </c>
      <c r="U112" s="49">
        <f t="shared" si="23"/>
        <v>0</v>
      </c>
      <c r="V112" s="49">
        <f t="shared" si="24"/>
        <v>0</v>
      </c>
      <c r="W112" s="51">
        <f t="shared" si="27"/>
        <v>1</v>
      </c>
      <c r="X112" s="51">
        <f t="shared" si="28"/>
        <v>0</v>
      </c>
      <c r="Y112" s="57">
        <f t="shared" si="31"/>
      </c>
      <c r="Z112" s="57">
        <f t="shared" si="32"/>
      </c>
    </row>
    <row r="113" spans="1:26" ht="12.75">
      <c r="A113" s="47"/>
      <c r="B113" s="47"/>
      <c r="C113" s="21">
        <v>38007</v>
      </c>
      <c r="D113" s="18">
        <v>28.13</v>
      </c>
      <c r="E113" s="18">
        <v>28.3</v>
      </c>
      <c r="F113" s="18">
        <v>27.85</v>
      </c>
      <c r="G113" s="18">
        <v>28.3</v>
      </c>
      <c r="H113" s="19">
        <v>53570600</v>
      </c>
      <c r="I113" s="42">
        <v>25.08</v>
      </c>
      <c r="J113" s="47"/>
      <c r="K113" s="24">
        <f aca="true" t="shared" si="33" ref="K113:K176">IF(G113&lt;&gt;"",I113/I112-1,"")</f>
        <v>0.006824568446406998</v>
      </c>
      <c r="L113" s="33">
        <f aca="true" t="shared" si="34" ref="L113:L176">IF(G113&lt;&gt;"",H113/1000,"")</f>
        <v>53570.6</v>
      </c>
      <c r="M113" s="47"/>
      <c r="N113" s="49"/>
      <c r="R113" s="56"/>
      <c r="S113" s="52">
        <f aca="true" t="shared" si="35" ref="S113:S176">E113-E112</f>
        <v>0.10000000000000142</v>
      </c>
      <c r="T113" s="52">
        <f aca="true" t="shared" si="36" ref="T113:T176">F113-F112</f>
        <v>-0.0799999999999983</v>
      </c>
      <c r="U113" s="49">
        <f aca="true" t="shared" si="37" ref="U113:U176">IF(AND(S113&lt;0,T113&gt;0),1,0)</f>
        <v>0</v>
      </c>
      <c r="V113" s="49">
        <f aca="true" t="shared" si="38" ref="V113:V176">IF(AND(S113&gt;0,T113&lt;0),1,0)</f>
        <v>1</v>
      </c>
      <c r="W113" s="51">
        <f aca="true" t="shared" si="39" ref="W113:W176">IF(AND(S113&gt;0,T113&gt;0),1,0)</f>
        <v>0</v>
      </c>
      <c r="X113" s="51">
        <f aca="true" t="shared" si="40" ref="X113:X176">IF(AND(S113&lt;0,T113&lt;0),1,0)</f>
        <v>0</v>
      </c>
      <c r="Y113" s="57">
        <f aca="true" t="shared" si="41" ref="Y113:Y176">IF(AND(U112=1,W113=1),G113,"")</f>
      </c>
      <c r="Z113" s="57">
        <f aca="true" t="shared" si="42" ref="Z113:Z176">IF(AND(U112=1,X113=1),G113,"")</f>
      </c>
    </row>
    <row r="114" spans="1:26" ht="12.75">
      <c r="A114" s="47"/>
      <c r="B114" s="47"/>
      <c r="C114" s="21">
        <v>38008</v>
      </c>
      <c r="D114" s="18">
        <v>28.36</v>
      </c>
      <c r="E114" s="18">
        <v>28.44</v>
      </c>
      <c r="F114" s="18">
        <v>27.94</v>
      </c>
      <c r="G114" s="18">
        <v>28.01</v>
      </c>
      <c r="H114" s="19">
        <v>78425200</v>
      </c>
      <c r="I114" s="42">
        <v>24.83</v>
      </c>
      <c r="J114" s="47"/>
      <c r="K114" s="24">
        <f t="shared" si="33"/>
        <v>-0.009968102073365182</v>
      </c>
      <c r="L114" s="33">
        <f t="shared" si="34"/>
        <v>78425.2</v>
      </c>
      <c r="M114" s="47"/>
      <c r="N114" s="49"/>
      <c r="R114" s="56"/>
      <c r="S114" s="52">
        <f t="shared" si="35"/>
        <v>0.14000000000000057</v>
      </c>
      <c r="T114" s="52">
        <f t="shared" si="36"/>
        <v>0.08999999999999986</v>
      </c>
      <c r="U114" s="49">
        <f t="shared" si="37"/>
        <v>0</v>
      </c>
      <c r="V114" s="49">
        <f t="shared" si="38"/>
        <v>0</v>
      </c>
      <c r="W114" s="51">
        <f t="shared" si="39"/>
        <v>1</v>
      </c>
      <c r="X114" s="51">
        <f t="shared" si="40"/>
        <v>0</v>
      </c>
      <c r="Y114" s="57">
        <f t="shared" si="41"/>
      </c>
      <c r="Z114" s="57">
        <f t="shared" si="42"/>
      </c>
    </row>
    <row r="115" spans="3:26" ht="12.75">
      <c r="C115" s="21">
        <v>38009</v>
      </c>
      <c r="D115" s="18">
        <v>28.28</v>
      </c>
      <c r="E115" s="18">
        <v>28.76</v>
      </c>
      <c r="F115" s="18">
        <v>28.22</v>
      </c>
      <c r="G115" s="18">
        <v>28.48</v>
      </c>
      <c r="H115" s="19">
        <v>127259104</v>
      </c>
      <c r="I115" s="42">
        <v>25.24</v>
      </c>
      <c r="K115" s="24">
        <f t="shared" si="33"/>
        <v>0.01651228352799028</v>
      </c>
      <c r="L115" s="33">
        <f t="shared" si="34"/>
        <v>127259.104</v>
      </c>
      <c r="S115" s="52">
        <f t="shared" si="35"/>
        <v>0.3200000000000003</v>
      </c>
      <c r="T115" s="52">
        <f t="shared" si="36"/>
        <v>0.2799999999999976</v>
      </c>
      <c r="U115" s="49">
        <f t="shared" si="37"/>
        <v>0</v>
      </c>
      <c r="V115" s="49">
        <f t="shared" si="38"/>
        <v>0</v>
      </c>
      <c r="W115" s="51">
        <f t="shared" si="39"/>
        <v>1</v>
      </c>
      <c r="X115" s="51">
        <f t="shared" si="40"/>
        <v>0</v>
      </c>
      <c r="Y115" s="57">
        <f t="shared" si="41"/>
      </c>
      <c r="Z115" s="57">
        <f t="shared" si="42"/>
      </c>
    </row>
    <row r="116" spans="3:26" ht="12.75">
      <c r="C116" s="21">
        <v>38012</v>
      </c>
      <c r="D116" s="18">
        <v>28.49</v>
      </c>
      <c r="E116" s="18">
        <v>28.83</v>
      </c>
      <c r="F116" s="18">
        <v>28.32</v>
      </c>
      <c r="G116" s="18">
        <v>28.8</v>
      </c>
      <c r="H116" s="19">
        <v>58299600</v>
      </c>
      <c r="I116" s="42">
        <v>25.53</v>
      </c>
      <c r="K116" s="24">
        <f t="shared" si="33"/>
        <v>0.01148969889064988</v>
      </c>
      <c r="L116" s="33">
        <f t="shared" si="34"/>
        <v>58299.6</v>
      </c>
      <c r="S116" s="52">
        <f t="shared" si="35"/>
        <v>0.06999999999999673</v>
      </c>
      <c r="T116" s="52">
        <f t="shared" si="36"/>
        <v>0.10000000000000142</v>
      </c>
      <c r="U116" s="49">
        <f t="shared" si="37"/>
        <v>0</v>
      </c>
      <c r="V116" s="49">
        <f t="shared" si="38"/>
        <v>0</v>
      </c>
      <c r="W116" s="51">
        <f t="shared" si="39"/>
        <v>1</v>
      </c>
      <c r="X116" s="51">
        <f t="shared" si="40"/>
        <v>0</v>
      </c>
      <c r="Y116" s="57">
        <f t="shared" si="41"/>
      </c>
      <c r="Z116" s="57">
        <f t="shared" si="42"/>
      </c>
    </row>
    <row r="117" spans="3:26" ht="12.75">
      <c r="C117" s="21">
        <v>38013</v>
      </c>
      <c r="D117" s="18">
        <v>28.64</v>
      </c>
      <c r="E117" s="18">
        <v>28.72</v>
      </c>
      <c r="F117" s="18">
        <v>28.22</v>
      </c>
      <c r="G117" s="18">
        <v>28.25</v>
      </c>
      <c r="H117" s="19">
        <v>63196200</v>
      </c>
      <c r="I117" s="42">
        <v>25.04</v>
      </c>
      <c r="K117" s="24">
        <f t="shared" si="33"/>
        <v>-0.019193106149627992</v>
      </c>
      <c r="L117" s="33">
        <f t="shared" si="34"/>
        <v>63196.2</v>
      </c>
      <c r="S117" s="52">
        <f t="shared" si="35"/>
        <v>-0.10999999999999943</v>
      </c>
      <c r="T117" s="52">
        <f t="shared" si="36"/>
        <v>-0.10000000000000142</v>
      </c>
      <c r="U117" s="49">
        <f t="shared" si="37"/>
        <v>0</v>
      </c>
      <c r="V117" s="49">
        <f t="shared" si="38"/>
        <v>0</v>
      </c>
      <c r="W117" s="51">
        <f t="shared" si="39"/>
        <v>0</v>
      </c>
      <c r="X117" s="51">
        <f t="shared" si="40"/>
        <v>1</v>
      </c>
      <c r="Y117" s="57">
        <f t="shared" si="41"/>
      </c>
      <c r="Z117" s="57">
        <f t="shared" si="42"/>
      </c>
    </row>
    <row r="118" spans="3:26" ht="12.75">
      <c r="C118" s="21">
        <v>38014</v>
      </c>
      <c r="D118" s="18">
        <v>28.3</v>
      </c>
      <c r="E118" s="18">
        <v>28.44</v>
      </c>
      <c r="F118" s="18">
        <v>27.47</v>
      </c>
      <c r="G118" s="18">
        <v>27.71</v>
      </c>
      <c r="H118" s="19">
        <v>71336000</v>
      </c>
      <c r="I118" s="42">
        <v>24.56</v>
      </c>
      <c r="K118" s="24">
        <f t="shared" si="33"/>
        <v>-0.019169329073482455</v>
      </c>
      <c r="L118" s="33">
        <f t="shared" si="34"/>
        <v>71336</v>
      </c>
      <c r="S118" s="52">
        <f t="shared" si="35"/>
        <v>-0.2799999999999976</v>
      </c>
      <c r="T118" s="52">
        <f t="shared" si="36"/>
        <v>-0.75</v>
      </c>
      <c r="U118" s="49">
        <f t="shared" si="37"/>
        <v>0</v>
      </c>
      <c r="V118" s="49">
        <f t="shared" si="38"/>
        <v>0</v>
      </c>
      <c r="W118" s="51">
        <f t="shared" si="39"/>
        <v>0</v>
      </c>
      <c r="X118" s="51">
        <f t="shared" si="40"/>
        <v>1</v>
      </c>
      <c r="Y118" s="57">
        <f t="shared" si="41"/>
      </c>
      <c r="Z118" s="57">
        <f t="shared" si="42"/>
      </c>
    </row>
    <row r="119" spans="3:26" ht="12.75">
      <c r="C119" s="21">
        <v>38015</v>
      </c>
      <c r="D119" s="18">
        <v>27.81</v>
      </c>
      <c r="E119" s="18">
        <v>27.95</v>
      </c>
      <c r="F119" s="18">
        <v>27.57</v>
      </c>
      <c r="G119" s="18">
        <v>27.91</v>
      </c>
      <c r="H119" s="19">
        <v>63748400</v>
      </c>
      <c r="I119" s="42">
        <v>24.74</v>
      </c>
      <c r="K119" s="24">
        <f t="shared" si="33"/>
        <v>0.0073289902280129215</v>
      </c>
      <c r="L119" s="33">
        <f t="shared" si="34"/>
        <v>63748.4</v>
      </c>
      <c r="S119" s="52">
        <f t="shared" si="35"/>
        <v>-0.490000000000002</v>
      </c>
      <c r="T119" s="52">
        <f t="shared" si="36"/>
        <v>0.10000000000000142</v>
      </c>
      <c r="U119" s="49">
        <f t="shared" si="37"/>
        <v>1</v>
      </c>
      <c r="V119" s="49">
        <f t="shared" si="38"/>
        <v>0</v>
      </c>
      <c r="W119" s="51">
        <f t="shared" si="39"/>
        <v>0</v>
      </c>
      <c r="X119" s="51">
        <f t="shared" si="40"/>
        <v>0</v>
      </c>
      <c r="Y119" s="57">
        <f t="shared" si="41"/>
      </c>
      <c r="Z119" s="57">
        <f t="shared" si="42"/>
      </c>
    </row>
    <row r="120" spans="3:26" ht="12.75">
      <c r="C120" s="21">
        <v>38016</v>
      </c>
      <c r="D120" s="18">
        <v>27.84</v>
      </c>
      <c r="E120" s="18">
        <v>27.9</v>
      </c>
      <c r="F120" s="18">
        <v>27.55</v>
      </c>
      <c r="G120" s="18">
        <v>27.65</v>
      </c>
      <c r="H120" s="19">
        <v>40528700</v>
      </c>
      <c r="I120" s="42">
        <v>24.51</v>
      </c>
      <c r="K120" s="24">
        <f t="shared" si="33"/>
        <v>-0.009296685529506798</v>
      </c>
      <c r="L120" s="33">
        <f t="shared" si="34"/>
        <v>40528.7</v>
      </c>
      <c r="S120" s="52">
        <f t="shared" si="35"/>
        <v>-0.05000000000000071</v>
      </c>
      <c r="T120" s="52">
        <f t="shared" si="36"/>
        <v>-0.019999999999999574</v>
      </c>
      <c r="U120" s="49">
        <f t="shared" si="37"/>
        <v>0</v>
      </c>
      <c r="V120" s="49">
        <f t="shared" si="38"/>
        <v>0</v>
      </c>
      <c r="W120" s="51">
        <f t="shared" si="39"/>
        <v>0</v>
      </c>
      <c r="X120" s="51">
        <f t="shared" si="40"/>
        <v>1</v>
      </c>
      <c r="Y120" s="57">
        <f t="shared" si="41"/>
      </c>
      <c r="Z120" s="57">
        <f t="shared" si="42"/>
        <v>27.65</v>
      </c>
    </row>
    <row r="121" spans="3:26" ht="12.75">
      <c r="C121" s="21">
        <v>38019</v>
      </c>
      <c r="D121" s="18">
        <v>27.61</v>
      </c>
      <c r="E121" s="18">
        <v>27.8</v>
      </c>
      <c r="F121" s="18">
        <v>27.24</v>
      </c>
      <c r="G121" s="18">
        <v>27.4</v>
      </c>
      <c r="H121" s="19">
        <v>62891800</v>
      </c>
      <c r="I121" s="42">
        <v>24.29</v>
      </c>
      <c r="K121" s="24">
        <f t="shared" si="33"/>
        <v>-0.008975928192574534</v>
      </c>
      <c r="L121" s="33">
        <f t="shared" si="34"/>
        <v>62891.8</v>
      </c>
      <c r="S121" s="52">
        <f t="shared" si="35"/>
        <v>-0.09999999999999787</v>
      </c>
      <c r="T121" s="52">
        <f t="shared" si="36"/>
        <v>-0.3100000000000023</v>
      </c>
      <c r="U121" s="49">
        <f t="shared" si="37"/>
        <v>0</v>
      </c>
      <c r="V121" s="49">
        <f t="shared" si="38"/>
        <v>0</v>
      </c>
      <c r="W121" s="51">
        <f t="shared" si="39"/>
        <v>0</v>
      </c>
      <c r="X121" s="51">
        <f t="shared" si="40"/>
        <v>1</v>
      </c>
      <c r="Y121" s="57">
        <f t="shared" si="41"/>
      </c>
      <c r="Z121" s="57">
        <f t="shared" si="42"/>
      </c>
    </row>
    <row r="122" spans="3:26" ht="12.75">
      <c r="C122" s="21">
        <v>38020</v>
      </c>
      <c r="D122" s="18">
        <v>27.4</v>
      </c>
      <c r="E122" s="18">
        <v>27.55</v>
      </c>
      <c r="F122" s="18">
        <v>27.18</v>
      </c>
      <c r="G122" s="18">
        <v>27.29</v>
      </c>
      <c r="H122" s="19">
        <v>47993800</v>
      </c>
      <c r="I122" s="42">
        <v>24.19</v>
      </c>
      <c r="K122" s="24">
        <f t="shared" si="33"/>
        <v>-0.004116920543433378</v>
      </c>
      <c r="L122" s="33">
        <f t="shared" si="34"/>
        <v>47993.8</v>
      </c>
      <c r="S122" s="52">
        <f t="shared" si="35"/>
        <v>-0.25</v>
      </c>
      <c r="T122" s="52">
        <f t="shared" si="36"/>
        <v>-0.05999999999999872</v>
      </c>
      <c r="U122" s="49">
        <f t="shared" si="37"/>
        <v>0</v>
      </c>
      <c r="V122" s="49">
        <f t="shared" si="38"/>
        <v>0</v>
      </c>
      <c r="W122" s="51">
        <f t="shared" si="39"/>
        <v>0</v>
      </c>
      <c r="X122" s="51">
        <f t="shared" si="40"/>
        <v>1</v>
      </c>
      <c r="Y122" s="57">
        <f t="shared" si="41"/>
      </c>
      <c r="Z122" s="57">
        <f t="shared" si="42"/>
      </c>
    </row>
    <row r="123" spans="3:26" ht="12.75">
      <c r="C123" s="21">
        <v>38021</v>
      </c>
      <c r="D123" s="18">
        <v>27.22</v>
      </c>
      <c r="E123" s="18">
        <v>27.43</v>
      </c>
      <c r="F123" s="18">
        <v>27.01</v>
      </c>
      <c r="G123" s="18">
        <v>27.01</v>
      </c>
      <c r="H123" s="19">
        <v>60648000</v>
      </c>
      <c r="I123" s="42">
        <v>23.94</v>
      </c>
      <c r="K123" s="24">
        <f t="shared" si="33"/>
        <v>-0.01033484911120297</v>
      </c>
      <c r="L123" s="33">
        <f t="shared" si="34"/>
        <v>60648</v>
      </c>
      <c r="S123" s="52">
        <f t="shared" si="35"/>
        <v>-0.120000000000001</v>
      </c>
      <c r="T123" s="52">
        <f t="shared" si="36"/>
        <v>-0.16999999999999815</v>
      </c>
      <c r="U123" s="49">
        <f t="shared" si="37"/>
        <v>0</v>
      </c>
      <c r="V123" s="49">
        <f t="shared" si="38"/>
        <v>0</v>
      </c>
      <c r="W123" s="51">
        <f t="shared" si="39"/>
        <v>0</v>
      </c>
      <c r="X123" s="51">
        <f t="shared" si="40"/>
        <v>1</v>
      </c>
      <c r="Y123" s="57">
        <f t="shared" si="41"/>
      </c>
      <c r="Z123" s="57">
        <f t="shared" si="42"/>
      </c>
    </row>
    <row r="124" spans="3:26" ht="12.75">
      <c r="C124" s="21">
        <v>38022</v>
      </c>
      <c r="D124" s="18">
        <v>27.06</v>
      </c>
      <c r="E124" s="18">
        <v>27.17</v>
      </c>
      <c r="F124" s="18">
        <v>26.83</v>
      </c>
      <c r="G124" s="18">
        <v>26.96</v>
      </c>
      <c r="H124" s="19">
        <v>55527500</v>
      </c>
      <c r="I124" s="42">
        <v>23.9</v>
      </c>
      <c r="K124" s="24">
        <f t="shared" si="33"/>
        <v>-0.001670843776107045</v>
      </c>
      <c r="L124" s="33">
        <f t="shared" si="34"/>
        <v>55527.5</v>
      </c>
      <c r="S124" s="52">
        <f t="shared" si="35"/>
        <v>-0.259999999999998</v>
      </c>
      <c r="T124" s="52">
        <f t="shared" si="36"/>
        <v>-0.18000000000000327</v>
      </c>
      <c r="U124" s="49">
        <f t="shared" si="37"/>
        <v>0</v>
      </c>
      <c r="V124" s="49">
        <f t="shared" si="38"/>
        <v>0</v>
      </c>
      <c r="W124" s="51">
        <f t="shared" si="39"/>
        <v>0</v>
      </c>
      <c r="X124" s="51">
        <f t="shared" si="40"/>
        <v>1</v>
      </c>
      <c r="Y124" s="57">
        <f t="shared" si="41"/>
      </c>
      <c r="Z124" s="57">
        <f t="shared" si="42"/>
      </c>
    </row>
    <row r="125" spans="3:26" ht="12.75">
      <c r="C125" s="21">
        <v>38023</v>
      </c>
      <c r="D125" s="18">
        <v>27.03</v>
      </c>
      <c r="E125" s="18">
        <v>27.19</v>
      </c>
      <c r="F125" s="18">
        <v>26.93</v>
      </c>
      <c r="G125" s="18">
        <v>27.08</v>
      </c>
      <c r="H125" s="19">
        <v>47209600</v>
      </c>
      <c r="I125" s="42">
        <v>24</v>
      </c>
      <c r="K125" s="24">
        <f t="shared" si="33"/>
        <v>0.004184100418409997</v>
      </c>
      <c r="L125" s="33">
        <f t="shared" si="34"/>
        <v>47209.6</v>
      </c>
      <c r="S125" s="52">
        <f t="shared" si="35"/>
        <v>0.019999999999999574</v>
      </c>
      <c r="T125" s="52">
        <f t="shared" si="36"/>
        <v>0.10000000000000142</v>
      </c>
      <c r="U125" s="49">
        <f t="shared" si="37"/>
        <v>0</v>
      </c>
      <c r="V125" s="49">
        <f t="shared" si="38"/>
        <v>0</v>
      </c>
      <c r="W125" s="51">
        <f t="shared" si="39"/>
        <v>1</v>
      </c>
      <c r="X125" s="51">
        <f t="shared" si="40"/>
        <v>0</v>
      </c>
      <c r="Y125" s="57">
        <f t="shared" si="41"/>
      </c>
      <c r="Z125" s="57">
        <f t="shared" si="42"/>
      </c>
    </row>
    <row r="126" spans="3:26" ht="12.75">
      <c r="C126" s="21">
        <v>38026</v>
      </c>
      <c r="D126" s="18">
        <v>27.19</v>
      </c>
      <c r="E126" s="18">
        <v>27.23</v>
      </c>
      <c r="F126" s="18">
        <v>26.85</v>
      </c>
      <c r="G126" s="18">
        <v>26.9</v>
      </c>
      <c r="H126" s="19">
        <v>48108500</v>
      </c>
      <c r="I126" s="42">
        <v>23.84</v>
      </c>
      <c r="K126" s="24">
        <f t="shared" si="33"/>
        <v>-0.00666666666666671</v>
      </c>
      <c r="L126" s="33">
        <f t="shared" si="34"/>
        <v>48108.5</v>
      </c>
      <c r="S126" s="52">
        <f t="shared" si="35"/>
        <v>0.03999999999999915</v>
      </c>
      <c r="T126" s="52">
        <f t="shared" si="36"/>
        <v>-0.0799999999999983</v>
      </c>
      <c r="U126" s="49">
        <f t="shared" si="37"/>
        <v>0</v>
      </c>
      <c r="V126" s="49">
        <f t="shared" si="38"/>
        <v>1</v>
      </c>
      <c r="W126" s="51">
        <f t="shared" si="39"/>
        <v>0</v>
      </c>
      <c r="X126" s="51">
        <f t="shared" si="40"/>
        <v>0</v>
      </c>
      <c r="Y126" s="57">
        <f t="shared" si="41"/>
      </c>
      <c r="Z126" s="57">
        <f t="shared" si="42"/>
      </c>
    </row>
    <row r="127" spans="3:26" ht="12.75">
      <c r="C127" s="21">
        <v>38027</v>
      </c>
      <c r="D127" s="18">
        <v>26.87</v>
      </c>
      <c r="E127" s="18">
        <v>27.15</v>
      </c>
      <c r="F127" s="18">
        <v>26.82</v>
      </c>
      <c r="G127" s="18">
        <v>27.02</v>
      </c>
      <c r="H127" s="19">
        <v>37790600</v>
      </c>
      <c r="I127" s="42">
        <v>23.95</v>
      </c>
      <c r="K127" s="24">
        <f t="shared" si="33"/>
        <v>0.004614093959731447</v>
      </c>
      <c r="L127" s="33">
        <f t="shared" si="34"/>
        <v>37790.6</v>
      </c>
      <c r="S127" s="52">
        <f t="shared" si="35"/>
        <v>-0.08000000000000185</v>
      </c>
      <c r="T127" s="52">
        <f t="shared" si="36"/>
        <v>-0.030000000000001137</v>
      </c>
      <c r="U127" s="49">
        <f t="shared" si="37"/>
        <v>0</v>
      </c>
      <c r="V127" s="49">
        <f t="shared" si="38"/>
        <v>0</v>
      </c>
      <c r="W127" s="51">
        <f t="shared" si="39"/>
        <v>0</v>
      </c>
      <c r="X127" s="51">
        <f t="shared" si="40"/>
        <v>1</v>
      </c>
      <c r="Y127" s="57">
        <f t="shared" si="41"/>
      </c>
      <c r="Z127" s="57">
        <f t="shared" si="42"/>
      </c>
    </row>
    <row r="128" spans="3:26" ht="12.75">
      <c r="C128" s="21">
        <v>38028</v>
      </c>
      <c r="D128" s="18">
        <v>26.97</v>
      </c>
      <c r="E128" s="18">
        <v>27.23</v>
      </c>
      <c r="F128" s="18">
        <v>26.85</v>
      </c>
      <c r="G128" s="18">
        <v>27.15</v>
      </c>
      <c r="H128" s="19">
        <v>51515300</v>
      </c>
      <c r="I128" s="42">
        <v>24.07</v>
      </c>
      <c r="K128" s="24">
        <f t="shared" si="33"/>
        <v>0.005010438413361129</v>
      </c>
      <c r="L128" s="33">
        <f t="shared" si="34"/>
        <v>51515.3</v>
      </c>
      <c r="S128" s="52">
        <f t="shared" si="35"/>
        <v>0.08000000000000185</v>
      </c>
      <c r="T128" s="52">
        <f t="shared" si="36"/>
        <v>0.030000000000001137</v>
      </c>
      <c r="U128" s="49">
        <f t="shared" si="37"/>
        <v>0</v>
      </c>
      <c r="V128" s="49">
        <f t="shared" si="38"/>
        <v>0</v>
      </c>
      <c r="W128" s="51">
        <f t="shared" si="39"/>
        <v>1</v>
      </c>
      <c r="X128" s="51">
        <f t="shared" si="40"/>
        <v>0</v>
      </c>
      <c r="Y128" s="57">
        <f t="shared" si="41"/>
      </c>
      <c r="Z128" s="57">
        <f t="shared" si="42"/>
      </c>
    </row>
    <row r="129" spans="3:26" ht="12.75">
      <c r="C129" s="21">
        <v>38029</v>
      </c>
      <c r="D129" s="18">
        <v>27.09</v>
      </c>
      <c r="E129" s="18">
        <v>27.15</v>
      </c>
      <c r="F129" s="18">
        <v>26.93</v>
      </c>
      <c r="G129" s="18">
        <v>26.95</v>
      </c>
      <c r="H129" s="19">
        <v>44537000</v>
      </c>
      <c r="I129" s="42">
        <v>23.89</v>
      </c>
      <c r="K129" s="24">
        <f t="shared" si="33"/>
        <v>-0.007478188616535042</v>
      </c>
      <c r="L129" s="33">
        <f t="shared" si="34"/>
        <v>44537</v>
      </c>
      <c r="S129" s="52">
        <f t="shared" si="35"/>
        <v>-0.08000000000000185</v>
      </c>
      <c r="T129" s="52">
        <f t="shared" si="36"/>
        <v>0.0799999999999983</v>
      </c>
      <c r="U129" s="49">
        <f t="shared" si="37"/>
        <v>1</v>
      </c>
      <c r="V129" s="49">
        <f t="shared" si="38"/>
        <v>0</v>
      </c>
      <c r="W129" s="51">
        <f t="shared" si="39"/>
        <v>0</v>
      </c>
      <c r="X129" s="51">
        <f t="shared" si="40"/>
        <v>0</v>
      </c>
      <c r="Y129" s="57">
        <f t="shared" si="41"/>
      </c>
      <c r="Z129" s="57">
        <f t="shared" si="42"/>
      </c>
    </row>
    <row r="130" spans="3:26" ht="12.75">
      <c r="C130" s="21">
        <v>38030</v>
      </c>
      <c r="D130" s="18">
        <v>26.98</v>
      </c>
      <c r="E130" s="18">
        <v>27.06</v>
      </c>
      <c r="F130" s="18">
        <v>26.5</v>
      </c>
      <c r="G130" s="18">
        <v>26.59</v>
      </c>
      <c r="H130" s="19">
        <v>67541104</v>
      </c>
      <c r="I130" s="42">
        <v>23.57</v>
      </c>
      <c r="K130" s="24">
        <f t="shared" si="33"/>
        <v>-0.013394725826705756</v>
      </c>
      <c r="L130" s="33">
        <f t="shared" si="34"/>
        <v>67541.104</v>
      </c>
      <c r="S130" s="52">
        <f t="shared" si="35"/>
        <v>-0.08999999999999986</v>
      </c>
      <c r="T130" s="52">
        <f t="shared" si="36"/>
        <v>-0.4299999999999997</v>
      </c>
      <c r="U130" s="49">
        <f t="shared" si="37"/>
        <v>0</v>
      </c>
      <c r="V130" s="49">
        <f t="shared" si="38"/>
        <v>0</v>
      </c>
      <c r="W130" s="51">
        <f t="shared" si="39"/>
        <v>0</v>
      </c>
      <c r="X130" s="51">
        <f t="shared" si="40"/>
        <v>1</v>
      </c>
      <c r="Y130" s="57">
        <f t="shared" si="41"/>
      </c>
      <c r="Z130" s="57">
        <f t="shared" si="42"/>
        <v>26.59</v>
      </c>
    </row>
    <row r="131" spans="3:26" ht="12.75">
      <c r="C131" s="21">
        <v>38034</v>
      </c>
      <c r="D131" s="18">
        <v>26.72</v>
      </c>
      <c r="E131" s="18">
        <v>27.1</v>
      </c>
      <c r="F131" s="18">
        <v>26.59</v>
      </c>
      <c r="G131" s="18">
        <v>26.99</v>
      </c>
      <c r="H131" s="19">
        <v>43477000</v>
      </c>
      <c r="I131" s="42">
        <v>23.92</v>
      </c>
      <c r="K131" s="24">
        <f t="shared" si="33"/>
        <v>0.014849384811200794</v>
      </c>
      <c r="L131" s="33">
        <f t="shared" si="34"/>
        <v>43477</v>
      </c>
      <c r="S131" s="52">
        <f t="shared" si="35"/>
        <v>0.0400000000000027</v>
      </c>
      <c r="T131" s="52">
        <f t="shared" si="36"/>
        <v>0.08999999999999986</v>
      </c>
      <c r="U131" s="49">
        <f t="shared" si="37"/>
        <v>0</v>
      </c>
      <c r="V131" s="49">
        <f t="shared" si="38"/>
        <v>0</v>
      </c>
      <c r="W131" s="51">
        <f t="shared" si="39"/>
        <v>1</v>
      </c>
      <c r="X131" s="51">
        <f t="shared" si="40"/>
        <v>0</v>
      </c>
      <c r="Y131" s="57">
        <f t="shared" si="41"/>
      </c>
      <c r="Z131" s="57">
        <f t="shared" si="42"/>
      </c>
    </row>
    <row r="132" spans="3:26" ht="12.75">
      <c r="C132" s="21">
        <v>38035</v>
      </c>
      <c r="D132" s="18">
        <v>26.9</v>
      </c>
      <c r="E132" s="18">
        <v>27.11</v>
      </c>
      <c r="F132" s="18">
        <v>26.74</v>
      </c>
      <c r="G132" s="18">
        <v>26.77</v>
      </c>
      <c r="H132" s="19">
        <v>50334700</v>
      </c>
      <c r="I132" s="42">
        <v>23.73</v>
      </c>
      <c r="K132" s="24">
        <f t="shared" si="33"/>
        <v>-0.007943143812709108</v>
      </c>
      <c r="L132" s="33">
        <f t="shared" si="34"/>
        <v>50334.7</v>
      </c>
      <c r="S132" s="52">
        <f t="shared" si="35"/>
        <v>0.00999999999999801</v>
      </c>
      <c r="T132" s="52">
        <f t="shared" si="36"/>
        <v>0.14999999999999858</v>
      </c>
      <c r="U132" s="49">
        <f t="shared" si="37"/>
        <v>0</v>
      </c>
      <c r="V132" s="49">
        <f t="shared" si="38"/>
        <v>0</v>
      </c>
      <c r="W132" s="51">
        <f t="shared" si="39"/>
        <v>1</v>
      </c>
      <c r="X132" s="51">
        <f t="shared" si="40"/>
        <v>0</v>
      </c>
      <c r="Y132" s="57">
        <f t="shared" si="41"/>
      </c>
      <c r="Z132" s="57">
        <f t="shared" si="42"/>
      </c>
    </row>
    <row r="133" spans="3:26" ht="12.75">
      <c r="C133" s="21">
        <v>38036</v>
      </c>
      <c r="D133" s="18">
        <v>26.92</v>
      </c>
      <c r="E133" s="18">
        <v>26.98</v>
      </c>
      <c r="F133" s="18">
        <v>26.43</v>
      </c>
      <c r="G133" s="18">
        <v>26.46</v>
      </c>
      <c r="H133" s="19">
        <v>61840600</v>
      </c>
      <c r="I133" s="42">
        <v>23.45</v>
      </c>
      <c r="K133" s="24">
        <f t="shared" si="33"/>
        <v>-0.01179941002949858</v>
      </c>
      <c r="L133" s="33">
        <f t="shared" si="34"/>
        <v>61840.6</v>
      </c>
      <c r="S133" s="52">
        <f t="shared" si="35"/>
        <v>-0.129999999999999</v>
      </c>
      <c r="T133" s="52">
        <f t="shared" si="36"/>
        <v>-0.3099999999999987</v>
      </c>
      <c r="U133" s="49">
        <f t="shared" si="37"/>
        <v>0</v>
      </c>
      <c r="V133" s="49">
        <f t="shared" si="38"/>
        <v>0</v>
      </c>
      <c r="W133" s="51">
        <f t="shared" si="39"/>
        <v>0</v>
      </c>
      <c r="X133" s="51">
        <f t="shared" si="40"/>
        <v>1</v>
      </c>
      <c r="Y133" s="57">
        <f t="shared" si="41"/>
      </c>
      <c r="Z133" s="57">
        <f t="shared" si="42"/>
      </c>
    </row>
    <row r="134" spans="3:26" ht="12.75">
      <c r="C134" s="21">
        <v>38037</v>
      </c>
      <c r="D134" s="18">
        <v>26.66</v>
      </c>
      <c r="E134" s="18">
        <v>26.8</v>
      </c>
      <c r="F134" s="18">
        <v>26.5</v>
      </c>
      <c r="G134" s="18">
        <v>26.57</v>
      </c>
      <c r="H134" s="19">
        <v>57821900</v>
      </c>
      <c r="I134" s="42">
        <v>23.55</v>
      </c>
      <c r="K134" s="24">
        <f t="shared" si="33"/>
        <v>0.004264392324093924</v>
      </c>
      <c r="L134" s="33">
        <f t="shared" si="34"/>
        <v>57821.9</v>
      </c>
      <c r="S134" s="52">
        <f t="shared" si="35"/>
        <v>-0.17999999999999972</v>
      </c>
      <c r="T134" s="52">
        <f t="shared" si="36"/>
        <v>0.07000000000000028</v>
      </c>
      <c r="U134" s="49">
        <f t="shared" si="37"/>
        <v>1</v>
      </c>
      <c r="V134" s="49">
        <f t="shared" si="38"/>
        <v>0</v>
      </c>
      <c r="W134" s="51">
        <f t="shared" si="39"/>
        <v>0</v>
      </c>
      <c r="X134" s="51">
        <f t="shared" si="40"/>
        <v>0</v>
      </c>
      <c r="Y134" s="57">
        <f t="shared" si="41"/>
      </c>
      <c r="Z134" s="57">
        <f t="shared" si="42"/>
      </c>
    </row>
    <row r="135" spans="3:26" ht="12.75">
      <c r="C135" s="21">
        <v>38040</v>
      </c>
      <c r="D135" s="18">
        <v>26.73</v>
      </c>
      <c r="E135" s="18">
        <v>26.76</v>
      </c>
      <c r="F135" s="18">
        <v>26.48</v>
      </c>
      <c r="G135" s="18">
        <v>26.61</v>
      </c>
      <c r="H135" s="19">
        <v>50256800</v>
      </c>
      <c r="I135" s="42">
        <v>23.59</v>
      </c>
      <c r="K135" s="24">
        <f t="shared" si="33"/>
        <v>0.001698513800424628</v>
      </c>
      <c r="L135" s="33">
        <f t="shared" si="34"/>
        <v>50256.8</v>
      </c>
      <c r="S135" s="52">
        <f t="shared" si="35"/>
        <v>-0.03999999999999915</v>
      </c>
      <c r="T135" s="52">
        <f t="shared" si="36"/>
        <v>-0.019999999999999574</v>
      </c>
      <c r="U135" s="49">
        <f t="shared" si="37"/>
        <v>0</v>
      </c>
      <c r="V135" s="49">
        <f t="shared" si="38"/>
        <v>0</v>
      </c>
      <c r="W135" s="51">
        <f t="shared" si="39"/>
        <v>0</v>
      </c>
      <c r="X135" s="51">
        <f t="shared" si="40"/>
        <v>1</v>
      </c>
      <c r="Y135" s="57">
        <f t="shared" si="41"/>
      </c>
      <c r="Z135" s="57">
        <f t="shared" si="42"/>
        <v>26.61</v>
      </c>
    </row>
    <row r="136" spans="3:26" ht="12.75">
      <c r="C136" s="21">
        <v>38041</v>
      </c>
      <c r="D136" s="18">
        <v>26.61</v>
      </c>
      <c r="E136" s="18">
        <v>26.95</v>
      </c>
      <c r="F136" s="18">
        <v>26.55</v>
      </c>
      <c r="G136" s="18">
        <v>26.88</v>
      </c>
      <c r="H136" s="19">
        <v>55426500</v>
      </c>
      <c r="I136" s="42">
        <v>23.83</v>
      </c>
      <c r="K136" s="24">
        <f t="shared" si="33"/>
        <v>0.010173802458668835</v>
      </c>
      <c r="L136" s="33">
        <f t="shared" si="34"/>
        <v>55426.5</v>
      </c>
      <c r="S136" s="52">
        <f t="shared" si="35"/>
        <v>0.18999999999999773</v>
      </c>
      <c r="T136" s="52">
        <f t="shared" si="36"/>
        <v>0.07000000000000028</v>
      </c>
      <c r="U136" s="49">
        <f t="shared" si="37"/>
        <v>0</v>
      </c>
      <c r="V136" s="49">
        <f t="shared" si="38"/>
        <v>0</v>
      </c>
      <c r="W136" s="51">
        <f t="shared" si="39"/>
        <v>1</v>
      </c>
      <c r="X136" s="51">
        <f t="shared" si="40"/>
        <v>0</v>
      </c>
      <c r="Y136" s="57">
        <f t="shared" si="41"/>
      </c>
      <c r="Z136" s="57">
        <f t="shared" si="42"/>
      </c>
    </row>
    <row r="137" spans="3:26" ht="12.75">
      <c r="C137" s="21">
        <v>38042</v>
      </c>
      <c r="D137" s="18">
        <v>26.9</v>
      </c>
      <c r="E137" s="18">
        <v>26.99</v>
      </c>
      <c r="F137" s="18">
        <v>26.61</v>
      </c>
      <c r="G137" s="18">
        <v>26.7</v>
      </c>
      <c r="H137" s="19">
        <v>64275700</v>
      </c>
      <c r="I137" s="42">
        <v>23.67</v>
      </c>
      <c r="K137" s="24">
        <f t="shared" si="33"/>
        <v>-0.006714225765841242</v>
      </c>
      <c r="L137" s="33">
        <f t="shared" si="34"/>
        <v>64275.7</v>
      </c>
      <c r="S137" s="52">
        <f t="shared" si="35"/>
        <v>0.03999999999999915</v>
      </c>
      <c r="T137" s="52">
        <f t="shared" si="36"/>
        <v>0.05999999999999872</v>
      </c>
      <c r="U137" s="49">
        <f t="shared" si="37"/>
        <v>0</v>
      </c>
      <c r="V137" s="49">
        <f t="shared" si="38"/>
        <v>0</v>
      </c>
      <c r="W137" s="51">
        <f t="shared" si="39"/>
        <v>1</v>
      </c>
      <c r="X137" s="51">
        <f t="shared" si="40"/>
        <v>0</v>
      </c>
      <c r="Y137" s="57">
        <f t="shared" si="41"/>
      </c>
      <c r="Z137" s="57">
        <f t="shared" si="42"/>
      </c>
    </row>
    <row r="138" spans="3:26" ht="12.75">
      <c r="C138" s="21">
        <v>38043</v>
      </c>
      <c r="D138" s="18">
        <v>26.59</v>
      </c>
      <c r="E138" s="18">
        <v>26.65</v>
      </c>
      <c r="F138" s="18">
        <v>26.41</v>
      </c>
      <c r="G138" s="18">
        <v>26.5</v>
      </c>
      <c r="H138" s="19">
        <v>66602700</v>
      </c>
      <c r="I138" s="42">
        <v>23.49</v>
      </c>
      <c r="K138" s="24">
        <f t="shared" si="33"/>
        <v>-0.007604562737642762</v>
      </c>
      <c r="L138" s="33">
        <f t="shared" si="34"/>
        <v>66602.7</v>
      </c>
      <c r="S138" s="52">
        <f t="shared" si="35"/>
        <v>-0.33999999999999986</v>
      </c>
      <c r="T138" s="52">
        <f t="shared" si="36"/>
        <v>-0.1999999999999993</v>
      </c>
      <c r="U138" s="49">
        <f t="shared" si="37"/>
        <v>0</v>
      </c>
      <c r="V138" s="49">
        <f t="shared" si="38"/>
        <v>0</v>
      </c>
      <c r="W138" s="51">
        <f t="shared" si="39"/>
        <v>0</v>
      </c>
      <c r="X138" s="51">
        <f t="shared" si="40"/>
        <v>1</v>
      </c>
      <c r="Y138" s="57">
        <f t="shared" si="41"/>
      </c>
      <c r="Z138" s="57">
        <f t="shared" si="42"/>
      </c>
    </row>
    <row r="139" spans="3:26" ht="12.75">
      <c r="C139" s="21">
        <v>38044</v>
      </c>
      <c r="D139" s="18">
        <v>26.47</v>
      </c>
      <c r="E139" s="18">
        <v>26.62</v>
      </c>
      <c r="F139" s="18">
        <v>26.35</v>
      </c>
      <c r="G139" s="18">
        <v>26.53</v>
      </c>
      <c r="H139" s="19">
        <v>58266500</v>
      </c>
      <c r="I139" s="42">
        <v>23.52</v>
      </c>
      <c r="K139" s="24">
        <f t="shared" si="33"/>
        <v>0.0012771392081738497</v>
      </c>
      <c r="L139" s="33">
        <f t="shared" si="34"/>
        <v>58266.5</v>
      </c>
      <c r="S139" s="52">
        <f t="shared" si="35"/>
        <v>-0.029999999999997584</v>
      </c>
      <c r="T139" s="52">
        <f t="shared" si="36"/>
        <v>-0.05999999999999872</v>
      </c>
      <c r="U139" s="49">
        <f t="shared" si="37"/>
        <v>0</v>
      </c>
      <c r="V139" s="49">
        <f t="shared" si="38"/>
        <v>0</v>
      </c>
      <c r="W139" s="51">
        <f t="shared" si="39"/>
        <v>0</v>
      </c>
      <c r="X139" s="51">
        <f t="shared" si="40"/>
        <v>1</v>
      </c>
      <c r="Y139" s="57">
        <f t="shared" si="41"/>
      </c>
      <c r="Z139" s="57">
        <f t="shared" si="42"/>
      </c>
    </row>
    <row r="140" spans="3:26" ht="12.75">
      <c r="C140" s="21">
        <v>38047</v>
      </c>
      <c r="D140" s="18">
        <v>26.63</v>
      </c>
      <c r="E140" s="18">
        <v>26.72</v>
      </c>
      <c r="F140" s="18">
        <v>26.5</v>
      </c>
      <c r="G140" s="18">
        <v>26.7</v>
      </c>
      <c r="H140" s="19">
        <v>51912300</v>
      </c>
      <c r="I140" s="42">
        <v>23.67</v>
      </c>
      <c r="K140" s="24">
        <f t="shared" si="33"/>
        <v>0.0063775510204082675</v>
      </c>
      <c r="L140" s="33">
        <f t="shared" si="34"/>
        <v>51912.3</v>
      </c>
      <c r="S140" s="52">
        <f t="shared" si="35"/>
        <v>0.09999999999999787</v>
      </c>
      <c r="T140" s="52">
        <f t="shared" si="36"/>
        <v>0.14999999999999858</v>
      </c>
      <c r="U140" s="49">
        <f t="shared" si="37"/>
        <v>0</v>
      </c>
      <c r="V140" s="49">
        <f t="shared" si="38"/>
        <v>0</v>
      </c>
      <c r="W140" s="51">
        <f t="shared" si="39"/>
        <v>1</v>
      </c>
      <c r="X140" s="51">
        <f t="shared" si="40"/>
        <v>0</v>
      </c>
      <c r="Y140" s="57">
        <f t="shared" si="41"/>
      </c>
      <c r="Z140" s="57">
        <f t="shared" si="42"/>
      </c>
    </row>
    <row r="141" spans="3:26" ht="12.75">
      <c r="C141" s="21">
        <v>38048</v>
      </c>
      <c r="D141" s="18">
        <v>26.61</v>
      </c>
      <c r="E141" s="18">
        <v>26.69</v>
      </c>
      <c r="F141" s="18">
        <v>26.35</v>
      </c>
      <c r="G141" s="18">
        <v>26.39</v>
      </c>
      <c r="H141" s="19">
        <v>66331000</v>
      </c>
      <c r="I141" s="42">
        <v>23.39</v>
      </c>
      <c r="K141" s="24">
        <f t="shared" si="33"/>
        <v>-0.011829319814110728</v>
      </c>
      <c r="L141" s="33">
        <f t="shared" si="34"/>
        <v>66331</v>
      </c>
      <c r="S141" s="52">
        <f t="shared" si="35"/>
        <v>-0.029999999999997584</v>
      </c>
      <c r="T141" s="52">
        <f t="shared" si="36"/>
        <v>-0.14999999999999858</v>
      </c>
      <c r="U141" s="49">
        <f t="shared" si="37"/>
        <v>0</v>
      </c>
      <c r="V141" s="49">
        <f t="shared" si="38"/>
        <v>0</v>
      </c>
      <c r="W141" s="51">
        <f t="shared" si="39"/>
        <v>0</v>
      </c>
      <c r="X141" s="51">
        <f t="shared" si="40"/>
        <v>1</v>
      </c>
      <c r="Y141" s="57">
        <f t="shared" si="41"/>
      </c>
      <c r="Z141" s="57">
        <f t="shared" si="42"/>
      </c>
    </row>
    <row r="142" spans="3:26" ht="12.75">
      <c r="C142" s="21">
        <v>38049</v>
      </c>
      <c r="D142" s="18">
        <v>26.35</v>
      </c>
      <c r="E142" s="18">
        <v>26.55</v>
      </c>
      <c r="F142" s="18">
        <v>26.22</v>
      </c>
      <c r="G142" s="18">
        <v>26.37</v>
      </c>
      <c r="H142" s="19">
        <v>54998700</v>
      </c>
      <c r="I142" s="42">
        <v>23.37</v>
      </c>
      <c r="K142" s="24">
        <f t="shared" si="33"/>
        <v>-0.0008550662676357623</v>
      </c>
      <c r="L142" s="33">
        <f t="shared" si="34"/>
        <v>54998.7</v>
      </c>
      <c r="S142" s="52">
        <f t="shared" si="35"/>
        <v>-0.14000000000000057</v>
      </c>
      <c r="T142" s="52">
        <f t="shared" si="36"/>
        <v>-0.13000000000000256</v>
      </c>
      <c r="U142" s="49">
        <f t="shared" si="37"/>
        <v>0</v>
      </c>
      <c r="V142" s="49">
        <f t="shared" si="38"/>
        <v>0</v>
      </c>
      <c r="W142" s="51">
        <f t="shared" si="39"/>
        <v>0</v>
      </c>
      <c r="X142" s="51">
        <f t="shared" si="40"/>
        <v>1</v>
      </c>
      <c r="Y142" s="57">
        <f t="shared" si="41"/>
      </c>
      <c r="Z142" s="57">
        <f t="shared" si="42"/>
      </c>
    </row>
    <row r="143" spans="3:26" ht="12.75">
      <c r="C143" s="21">
        <v>38050</v>
      </c>
      <c r="D143" s="18">
        <v>26.33</v>
      </c>
      <c r="E143" s="18">
        <v>26.42</v>
      </c>
      <c r="F143" s="18">
        <v>26.21</v>
      </c>
      <c r="G143" s="18">
        <v>26.37</v>
      </c>
      <c r="H143" s="19">
        <v>44023200</v>
      </c>
      <c r="I143" s="42">
        <v>23.37</v>
      </c>
      <c r="K143" s="24">
        <f t="shared" si="33"/>
        <v>0</v>
      </c>
      <c r="L143" s="33">
        <f t="shared" si="34"/>
        <v>44023.2</v>
      </c>
      <c r="S143" s="52">
        <f t="shared" si="35"/>
        <v>-0.129999999999999</v>
      </c>
      <c r="T143" s="52">
        <f t="shared" si="36"/>
        <v>-0.00999999999999801</v>
      </c>
      <c r="U143" s="49">
        <f t="shared" si="37"/>
        <v>0</v>
      </c>
      <c r="V143" s="49">
        <f t="shared" si="38"/>
        <v>0</v>
      </c>
      <c r="W143" s="51">
        <f t="shared" si="39"/>
        <v>0</v>
      </c>
      <c r="X143" s="51">
        <f t="shared" si="40"/>
        <v>1</v>
      </c>
      <c r="Y143" s="57">
        <f t="shared" si="41"/>
      </c>
      <c r="Z143" s="57">
        <f t="shared" si="42"/>
      </c>
    </row>
    <row r="144" spans="3:26" ht="12.75">
      <c r="C144" s="21">
        <v>38051</v>
      </c>
      <c r="D144" s="18">
        <v>26.23</v>
      </c>
      <c r="E144" s="18">
        <v>26.6</v>
      </c>
      <c r="F144" s="18">
        <v>26.2</v>
      </c>
      <c r="G144" s="18">
        <v>26.35</v>
      </c>
      <c r="H144" s="19">
        <v>59849800</v>
      </c>
      <c r="I144" s="42">
        <v>23.36</v>
      </c>
      <c r="K144" s="24">
        <f t="shared" si="33"/>
        <v>-0.0004278990158322893</v>
      </c>
      <c r="L144" s="33">
        <f t="shared" si="34"/>
        <v>59849.8</v>
      </c>
      <c r="S144" s="52">
        <f t="shared" si="35"/>
        <v>0.17999999999999972</v>
      </c>
      <c r="T144" s="52">
        <f t="shared" si="36"/>
        <v>-0.010000000000001563</v>
      </c>
      <c r="U144" s="49">
        <f t="shared" si="37"/>
        <v>0</v>
      </c>
      <c r="V144" s="49">
        <f t="shared" si="38"/>
        <v>1</v>
      </c>
      <c r="W144" s="51">
        <f t="shared" si="39"/>
        <v>0</v>
      </c>
      <c r="X144" s="51">
        <f t="shared" si="40"/>
        <v>0</v>
      </c>
      <c r="Y144" s="57">
        <f t="shared" si="41"/>
      </c>
      <c r="Z144" s="57">
        <f t="shared" si="42"/>
      </c>
    </row>
    <row r="145" spans="3:26" ht="12.75">
      <c r="C145" s="21">
        <v>38054</v>
      </c>
      <c r="D145" s="18">
        <v>26.31</v>
      </c>
      <c r="E145" s="18">
        <v>26.35</v>
      </c>
      <c r="F145" s="18">
        <v>25.81</v>
      </c>
      <c r="G145" s="18">
        <v>25.83</v>
      </c>
      <c r="H145" s="19">
        <v>69367800</v>
      </c>
      <c r="I145" s="42">
        <v>22.9</v>
      </c>
      <c r="K145" s="24">
        <f t="shared" si="33"/>
        <v>-0.019691780821917804</v>
      </c>
      <c r="L145" s="33">
        <f t="shared" si="34"/>
        <v>69367.8</v>
      </c>
      <c r="S145" s="52">
        <f t="shared" si="35"/>
        <v>-0.25</v>
      </c>
      <c r="T145" s="52">
        <f t="shared" si="36"/>
        <v>-0.39000000000000057</v>
      </c>
      <c r="U145" s="49">
        <f t="shared" si="37"/>
        <v>0</v>
      </c>
      <c r="V145" s="49">
        <f t="shared" si="38"/>
        <v>0</v>
      </c>
      <c r="W145" s="51">
        <f t="shared" si="39"/>
        <v>0</v>
      </c>
      <c r="X145" s="51">
        <f t="shared" si="40"/>
        <v>1</v>
      </c>
      <c r="Y145" s="57">
        <f t="shared" si="41"/>
      </c>
      <c r="Z145" s="57">
        <f t="shared" si="42"/>
      </c>
    </row>
    <row r="146" spans="3:26" ht="12.75">
      <c r="C146" s="21">
        <v>38055</v>
      </c>
      <c r="D146" s="18">
        <v>25.8</v>
      </c>
      <c r="E146" s="18">
        <v>25.97</v>
      </c>
      <c r="F146" s="18">
        <v>25.54</v>
      </c>
      <c r="G146" s="18">
        <v>25.72</v>
      </c>
      <c r="H146" s="19">
        <v>81111696</v>
      </c>
      <c r="I146" s="42">
        <v>22.8</v>
      </c>
      <c r="K146" s="24">
        <f t="shared" si="33"/>
        <v>-0.004366812227074135</v>
      </c>
      <c r="L146" s="33">
        <f t="shared" si="34"/>
        <v>81111.696</v>
      </c>
      <c r="S146" s="52">
        <f t="shared" si="35"/>
        <v>-0.38000000000000256</v>
      </c>
      <c r="T146" s="52">
        <f t="shared" si="36"/>
        <v>-0.2699999999999996</v>
      </c>
      <c r="U146" s="49">
        <f t="shared" si="37"/>
        <v>0</v>
      </c>
      <c r="V146" s="49">
        <f t="shared" si="38"/>
        <v>0</v>
      </c>
      <c r="W146" s="51">
        <f t="shared" si="39"/>
        <v>0</v>
      </c>
      <c r="X146" s="51">
        <f t="shared" si="40"/>
        <v>1</v>
      </c>
      <c r="Y146" s="57">
        <f t="shared" si="41"/>
      </c>
      <c r="Z146" s="57">
        <f t="shared" si="42"/>
      </c>
    </row>
    <row r="147" spans="3:26" ht="12.75">
      <c r="C147" s="21">
        <v>38056</v>
      </c>
      <c r="D147" s="18">
        <v>25.65</v>
      </c>
      <c r="E147" s="18">
        <v>25.8</v>
      </c>
      <c r="F147" s="18">
        <v>25.35</v>
      </c>
      <c r="G147" s="18">
        <v>25.37</v>
      </c>
      <c r="H147" s="19">
        <v>75155800</v>
      </c>
      <c r="I147" s="42">
        <v>22.49</v>
      </c>
      <c r="K147" s="24">
        <f t="shared" si="33"/>
        <v>-0.013596491228070273</v>
      </c>
      <c r="L147" s="33">
        <f t="shared" si="34"/>
        <v>75155.8</v>
      </c>
      <c r="S147" s="52">
        <f t="shared" si="35"/>
        <v>-0.16999999999999815</v>
      </c>
      <c r="T147" s="52">
        <f t="shared" si="36"/>
        <v>-0.18999999999999773</v>
      </c>
      <c r="U147" s="49">
        <f t="shared" si="37"/>
        <v>0</v>
      </c>
      <c r="V147" s="49">
        <f t="shared" si="38"/>
        <v>0</v>
      </c>
      <c r="W147" s="51">
        <f t="shared" si="39"/>
        <v>0</v>
      </c>
      <c r="X147" s="51">
        <f t="shared" si="40"/>
        <v>1</v>
      </c>
      <c r="Y147" s="57">
        <f t="shared" si="41"/>
      </c>
      <c r="Z147" s="57">
        <f t="shared" si="42"/>
      </c>
    </row>
    <row r="148" spans="3:26" ht="12.75">
      <c r="C148" s="21">
        <v>38057</v>
      </c>
      <c r="D148" s="18">
        <v>25.18</v>
      </c>
      <c r="E148" s="18">
        <v>25.78</v>
      </c>
      <c r="F148" s="18">
        <v>25.07</v>
      </c>
      <c r="G148" s="18">
        <v>25.09</v>
      </c>
      <c r="H148" s="19">
        <v>90536304</v>
      </c>
      <c r="I148" s="42">
        <v>22.24</v>
      </c>
      <c r="K148" s="24">
        <f t="shared" si="33"/>
        <v>-0.01111605157847928</v>
      </c>
      <c r="L148" s="33">
        <f t="shared" si="34"/>
        <v>90536.304</v>
      </c>
      <c r="S148" s="52">
        <f t="shared" si="35"/>
        <v>-0.019999999999999574</v>
      </c>
      <c r="T148" s="52">
        <f t="shared" si="36"/>
        <v>-0.28000000000000114</v>
      </c>
      <c r="U148" s="49">
        <f t="shared" si="37"/>
        <v>0</v>
      </c>
      <c r="V148" s="49">
        <f t="shared" si="38"/>
        <v>0</v>
      </c>
      <c r="W148" s="51">
        <f t="shared" si="39"/>
        <v>0</v>
      </c>
      <c r="X148" s="51">
        <f t="shared" si="40"/>
        <v>1</v>
      </c>
      <c r="Y148" s="57">
        <f t="shared" si="41"/>
      </c>
      <c r="Z148" s="57">
        <f t="shared" si="42"/>
      </c>
    </row>
    <row r="149" spans="3:26" ht="12.75">
      <c r="C149" s="21">
        <v>38058</v>
      </c>
      <c r="D149" s="18">
        <v>25.38</v>
      </c>
      <c r="E149" s="18">
        <v>25.51</v>
      </c>
      <c r="F149" s="18">
        <v>25.23</v>
      </c>
      <c r="G149" s="18">
        <v>25.38</v>
      </c>
      <c r="H149" s="19">
        <v>64137100</v>
      </c>
      <c r="I149" s="42">
        <v>22.5</v>
      </c>
      <c r="K149" s="24">
        <f t="shared" si="33"/>
        <v>0.011690647482014427</v>
      </c>
      <c r="L149" s="33">
        <f t="shared" si="34"/>
        <v>64137.1</v>
      </c>
      <c r="S149" s="52">
        <f t="shared" si="35"/>
        <v>-0.2699999999999996</v>
      </c>
      <c r="T149" s="52">
        <f t="shared" si="36"/>
        <v>0.16000000000000014</v>
      </c>
      <c r="U149" s="49">
        <f t="shared" si="37"/>
        <v>1</v>
      </c>
      <c r="V149" s="49">
        <f t="shared" si="38"/>
        <v>0</v>
      </c>
      <c r="W149" s="51">
        <f t="shared" si="39"/>
        <v>0</v>
      </c>
      <c r="X149" s="51">
        <f t="shared" si="40"/>
        <v>0</v>
      </c>
      <c r="Y149" s="57">
        <f t="shared" si="41"/>
      </c>
      <c r="Z149" s="57">
        <f t="shared" si="42"/>
      </c>
    </row>
    <row r="150" spans="3:26" ht="12.75">
      <c r="C150" s="21">
        <v>38061</v>
      </c>
      <c r="D150" s="18">
        <v>25.3</v>
      </c>
      <c r="E150" s="18">
        <v>25.43</v>
      </c>
      <c r="F150" s="18">
        <v>25.06</v>
      </c>
      <c r="G150" s="18">
        <v>25.16</v>
      </c>
      <c r="H150" s="19">
        <v>68835296</v>
      </c>
      <c r="I150" s="42">
        <v>22.3</v>
      </c>
      <c r="K150" s="24">
        <f t="shared" si="33"/>
        <v>-0.008888888888888835</v>
      </c>
      <c r="L150" s="33">
        <f t="shared" si="34"/>
        <v>68835.296</v>
      </c>
      <c r="S150" s="52">
        <f t="shared" si="35"/>
        <v>-0.08000000000000185</v>
      </c>
      <c r="T150" s="52">
        <f t="shared" si="36"/>
        <v>-0.1700000000000017</v>
      </c>
      <c r="U150" s="49">
        <f t="shared" si="37"/>
        <v>0</v>
      </c>
      <c r="V150" s="49">
        <f t="shared" si="38"/>
        <v>0</v>
      </c>
      <c r="W150" s="51">
        <f t="shared" si="39"/>
        <v>0</v>
      </c>
      <c r="X150" s="51">
        <f t="shared" si="40"/>
        <v>1</v>
      </c>
      <c r="Y150" s="57">
        <f t="shared" si="41"/>
      </c>
      <c r="Z150" s="57">
        <f t="shared" si="42"/>
        <v>25.16</v>
      </c>
    </row>
    <row r="151" spans="3:26" ht="12.75">
      <c r="C151" s="21">
        <v>38062</v>
      </c>
      <c r="D151" s="18">
        <v>25.26</v>
      </c>
      <c r="E151" s="18">
        <v>25.37</v>
      </c>
      <c r="F151" s="18">
        <v>25.1</v>
      </c>
      <c r="G151" s="18">
        <v>25.18</v>
      </c>
      <c r="H151" s="19">
        <v>65453800</v>
      </c>
      <c r="I151" s="42">
        <v>22.32</v>
      </c>
      <c r="K151" s="24">
        <f t="shared" si="33"/>
        <v>0.0008968609865471766</v>
      </c>
      <c r="L151" s="33">
        <f t="shared" si="34"/>
        <v>65453.8</v>
      </c>
      <c r="S151" s="52">
        <f t="shared" si="35"/>
        <v>-0.05999999999999872</v>
      </c>
      <c r="T151" s="52">
        <f t="shared" si="36"/>
        <v>0.0400000000000027</v>
      </c>
      <c r="U151" s="49">
        <f t="shared" si="37"/>
        <v>1</v>
      </c>
      <c r="V151" s="49">
        <f t="shared" si="38"/>
        <v>0</v>
      </c>
      <c r="W151" s="51">
        <f t="shared" si="39"/>
        <v>0</v>
      </c>
      <c r="X151" s="51">
        <f t="shared" si="40"/>
        <v>0</v>
      </c>
      <c r="Y151" s="57">
        <f t="shared" si="41"/>
      </c>
      <c r="Z151" s="57">
        <f t="shared" si="42"/>
      </c>
    </row>
    <row r="152" spans="3:26" ht="12.75">
      <c r="C152" s="21">
        <v>38063</v>
      </c>
      <c r="D152" s="18">
        <v>25.25</v>
      </c>
      <c r="E152" s="18">
        <v>25.46</v>
      </c>
      <c r="F152" s="18">
        <v>25.11</v>
      </c>
      <c r="G152" s="18">
        <v>25.13</v>
      </c>
      <c r="H152" s="19">
        <v>56241400</v>
      </c>
      <c r="I152" s="42">
        <v>22.28</v>
      </c>
      <c r="K152" s="24">
        <f t="shared" si="33"/>
        <v>-0.0017921146953404632</v>
      </c>
      <c r="L152" s="33">
        <f t="shared" si="34"/>
        <v>56241.4</v>
      </c>
      <c r="S152" s="52">
        <f t="shared" si="35"/>
        <v>0.08999999999999986</v>
      </c>
      <c r="T152" s="52">
        <f t="shared" si="36"/>
        <v>0.00999999999999801</v>
      </c>
      <c r="U152" s="49">
        <f t="shared" si="37"/>
        <v>0</v>
      </c>
      <c r="V152" s="49">
        <f t="shared" si="38"/>
        <v>0</v>
      </c>
      <c r="W152" s="51">
        <f t="shared" si="39"/>
        <v>1</v>
      </c>
      <c r="X152" s="51">
        <f t="shared" si="40"/>
        <v>0</v>
      </c>
      <c r="Y152" s="57">
        <f t="shared" si="41"/>
        <v>25.13</v>
      </c>
      <c r="Z152" s="57">
        <f t="shared" si="42"/>
      </c>
    </row>
    <row r="153" spans="3:26" ht="12.75">
      <c r="C153" s="21">
        <v>38064</v>
      </c>
      <c r="D153" s="18">
        <v>24.96</v>
      </c>
      <c r="E153" s="18">
        <v>25.03</v>
      </c>
      <c r="F153" s="18">
        <v>24.58</v>
      </c>
      <c r="G153" s="18">
        <v>24.89</v>
      </c>
      <c r="H153" s="19">
        <v>123231000</v>
      </c>
      <c r="I153" s="42">
        <v>22.06</v>
      </c>
      <c r="K153" s="24">
        <f t="shared" si="33"/>
        <v>-0.00987432675044897</v>
      </c>
      <c r="L153" s="33">
        <f t="shared" si="34"/>
        <v>123231</v>
      </c>
      <c r="S153" s="52">
        <f t="shared" si="35"/>
        <v>-0.4299999999999997</v>
      </c>
      <c r="T153" s="52">
        <f t="shared" si="36"/>
        <v>-0.5300000000000011</v>
      </c>
      <c r="U153" s="49">
        <f t="shared" si="37"/>
        <v>0</v>
      </c>
      <c r="V153" s="49">
        <f t="shared" si="38"/>
        <v>0</v>
      </c>
      <c r="W153" s="51">
        <f t="shared" si="39"/>
        <v>0</v>
      </c>
      <c r="X153" s="51">
        <f t="shared" si="40"/>
        <v>1</v>
      </c>
      <c r="Y153" s="57">
        <f t="shared" si="41"/>
      </c>
      <c r="Z153" s="57">
        <f t="shared" si="42"/>
      </c>
    </row>
    <row r="154" spans="3:26" ht="12.75">
      <c r="C154" s="21">
        <v>38065</v>
      </c>
      <c r="D154" s="18">
        <v>24.77</v>
      </c>
      <c r="E154" s="18">
        <v>24.94</v>
      </c>
      <c r="F154" s="18">
        <v>24.56</v>
      </c>
      <c r="G154" s="18">
        <v>24.63</v>
      </c>
      <c r="H154" s="19">
        <v>86281600</v>
      </c>
      <c r="I154" s="42">
        <v>21.83</v>
      </c>
      <c r="K154" s="24">
        <f t="shared" si="33"/>
        <v>-0.010426110607434258</v>
      </c>
      <c r="L154" s="33">
        <f t="shared" si="34"/>
        <v>86281.6</v>
      </c>
      <c r="S154" s="52">
        <f t="shared" si="35"/>
        <v>-0.08999999999999986</v>
      </c>
      <c r="T154" s="52">
        <f t="shared" si="36"/>
        <v>-0.019999999999999574</v>
      </c>
      <c r="U154" s="49">
        <f t="shared" si="37"/>
        <v>0</v>
      </c>
      <c r="V154" s="49">
        <f t="shared" si="38"/>
        <v>0</v>
      </c>
      <c r="W154" s="51">
        <f t="shared" si="39"/>
        <v>0</v>
      </c>
      <c r="X154" s="51">
        <f t="shared" si="40"/>
        <v>1</v>
      </c>
      <c r="Y154" s="57">
        <f t="shared" si="41"/>
      </c>
      <c r="Z154" s="57">
        <f t="shared" si="42"/>
      </c>
    </row>
    <row r="155" spans="3:26" ht="12.75">
      <c r="C155" s="21">
        <v>38068</v>
      </c>
      <c r="D155" s="18">
        <v>24.48</v>
      </c>
      <c r="E155" s="18">
        <v>24.84</v>
      </c>
      <c r="F155" s="18">
        <v>24.01</v>
      </c>
      <c r="G155" s="18">
        <v>24.5</v>
      </c>
      <c r="H155" s="19">
        <v>127605200</v>
      </c>
      <c r="I155" s="42">
        <v>21.72</v>
      </c>
      <c r="K155" s="24">
        <f t="shared" si="33"/>
        <v>-0.005038937242327068</v>
      </c>
      <c r="L155" s="33">
        <f t="shared" si="34"/>
        <v>127605.2</v>
      </c>
      <c r="S155" s="52">
        <f t="shared" si="35"/>
        <v>-0.10000000000000142</v>
      </c>
      <c r="T155" s="52">
        <f t="shared" si="36"/>
        <v>-0.5499999999999972</v>
      </c>
      <c r="U155" s="49">
        <f t="shared" si="37"/>
        <v>0</v>
      </c>
      <c r="V155" s="49">
        <f t="shared" si="38"/>
        <v>0</v>
      </c>
      <c r="W155" s="51">
        <f t="shared" si="39"/>
        <v>0</v>
      </c>
      <c r="X155" s="51">
        <f t="shared" si="40"/>
        <v>1</v>
      </c>
      <c r="Y155" s="57">
        <f t="shared" si="41"/>
      </c>
      <c r="Z155" s="57">
        <f t="shared" si="42"/>
      </c>
    </row>
    <row r="156" spans="3:26" ht="12.75">
      <c r="C156" s="21">
        <v>38069</v>
      </c>
      <c r="D156" s="18">
        <v>24.65</v>
      </c>
      <c r="E156" s="18">
        <v>24.66</v>
      </c>
      <c r="F156" s="18">
        <v>24.11</v>
      </c>
      <c r="G156" s="18">
        <v>24.15</v>
      </c>
      <c r="H156" s="19">
        <v>91696304</v>
      </c>
      <c r="I156" s="42">
        <v>21.41</v>
      </c>
      <c r="K156" s="24">
        <f t="shared" si="33"/>
        <v>-0.014272559852670286</v>
      </c>
      <c r="L156" s="33">
        <f t="shared" si="34"/>
        <v>91696.304</v>
      </c>
      <c r="S156" s="52">
        <f t="shared" si="35"/>
        <v>-0.17999999999999972</v>
      </c>
      <c r="T156" s="52">
        <f t="shared" si="36"/>
        <v>0.09999999999999787</v>
      </c>
      <c r="U156" s="49">
        <f t="shared" si="37"/>
        <v>1</v>
      </c>
      <c r="V156" s="49">
        <f t="shared" si="38"/>
        <v>0</v>
      </c>
      <c r="W156" s="51">
        <f t="shared" si="39"/>
        <v>0</v>
      </c>
      <c r="X156" s="51">
        <f t="shared" si="40"/>
        <v>0</v>
      </c>
      <c r="Y156" s="57">
        <f t="shared" si="41"/>
      </c>
      <c r="Z156" s="57">
        <f t="shared" si="42"/>
      </c>
    </row>
    <row r="157" spans="3:26" ht="12.75">
      <c r="C157" s="21">
        <v>38070</v>
      </c>
      <c r="D157" s="18">
        <v>24.38</v>
      </c>
      <c r="E157" s="18">
        <v>24.58</v>
      </c>
      <c r="F157" s="18">
        <v>24.18</v>
      </c>
      <c r="G157" s="18">
        <v>24.41</v>
      </c>
      <c r="H157" s="19">
        <v>97584704</v>
      </c>
      <c r="I157" s="42">
        <v>21.64</v>
      </c>
      <c r="K157" s="24">
        <f t="shared" si="33"/>
        <v>0.010742643624474635</v>
      </c>
      <c r="L157" s="33">
        <f t="shared" si="34"/>
        <v>97584.704</v>
      </c>
      <c r="S157" s="52">
        <f t="shared" si="35"/>
        <v>-0.08000000000000185</v>
      </c>
      <c r="T157" s="52">
        <f t="shared" si="36"/>
        <v>0.07000000000000028</v>
      </c>
      <c r="U157" s="49">
        <f t="shared" si="37"/>
        <v>1</v>
      </c>
      <c r="V157" s="49">
        <f t="shared" si="38"/>
        <v>0</v>
      </c>
      <c r="W157" s="51">
        <f t="shared" si="39"/>
        <v>0</v>
      </c>
      <c r="X157" s="51">
        <f t="shared" si="40"/>
        <v>0</v>
      </c>
      <c r="Y157" s="57">
        <f t="shared" si="41"/>
      </c>
      <c r="Z157" s="57">
        <f t="shared" si="42"/>
      </c>
    </row>
    <row r="158" spans="3:26" ht="12.75">
      <c r="C158" s="21">
        <v>38071</v>
      </c>
      <c r="D158" s="18">
        <v>24.6</v>
      </c>
      <c r="E158" s="18">
        <v>25.24</v>
      </c>
      <c r="F158" s="18">
        <v>24.58</v>
      </c>
      <c r="G158" s="18">
        <v>25.19</v>
      </c>
      <c r="H158" s="19">
        <v>85677904</v>
      </c>
      <c r="I158" s="42">
        <v>22.33</v>
      </c>
      <c r="K158" s="24">
        <f t="shared" si="33"/>
        <v>0.031885397412199534</v>
      </c>
      <c r="L158" s="33">
        <f t="shared" si="34"/>
        <v>85677.904</v>
      </c>
      <c r="S158" s="52">
        <f t="shared" si="35"/>
        <v>0.6600000000000001</v>
      </c>
      <c r="T158" s="52">
        <f t="shared" si="36"/>
        <v>0.3999999999999986</v>
      </c>
      <c r="U158" s="49">
        <f t="shared" si="37"/>
        <v>0</v>
      </c>
      <c r="V158" s="49">
        <f t="shared" si="38"/>
        <v>0</v>
      </c>
      <c r="W158" s="51">
        <f t="shared" si="39"/>
        <v>1</v>
      </c>
      <c r="X158" s="51">
        <f t="shared" si="40"/>
        <v>0</v>
      </c>
      <c r="Y158" s="57">
        <f t="shared" si="41"/>
        <v>25.19</v>
      </c>
      <c r="Z158" s="57">
        <f t="shared" si="42"/>
      </c>
    </row>
    <row r="159" spans="3:26" ht="12.75">
      <c r="C159" s="21">
        <v>38072</v>
      </c>
      <c r="D159" s="18">
        <v>25.11</v>
      </c>
      <c r="E159" s="18">
        <v>25.51</v>
      </c>
      <c r="F159" s="18">
        <v>25</v>
      </c>
      <c r="G159" s="18">
        <v>25.03</v>
      </c>
      <c r="H159" s="19">
        <v>61584900</v>
      </c>
      <c r="I159" s="42">
        <v>22.19</v>
      </c>
      <c r="K159" s="24">
        <f t="shared" si="33"/>
        <v>-0.00626959247648895</v>
      </c>
      <c r="L159" s="33">
        <f t="shared" si="34"/>
        <v>61584.9</v>
      </c>
      <c r="S159" s="52">
        <f t="shared" si="35"/>
        <v>0.2700000000000031</v>
      </c>
      <c r="T159" s="52">
        <f t="shared" si="36"/>
        <v>0.4200000000000017</v>
      </c>
      <c r="U159" s="49">
        <f t="shared" si="37"/>
        <v>0</v>
      </c>
      <c r="V159" s="49">
        <f t="shared" si="38"/>
        <v>0</v>
      </c>
      <c r="W159" s="51">
        <f t="shared" si="39"/>
        <v>1</v>
      </c>
      <c r="X159" s="51">
        <f t="shared" si="40"/>
        <v>0</v>
      </c>
      <c r="Y159" s="57">
        <f t="shared" si="41"/>
      </c>
      <c r="Z159" s="57">
        <f t="shared" si="42"/>
      </c>
    </row>
    <row r="160" spans="3:26" ht="12.75">
      <c r="C160" s="21">
        <v>38075</v>
      </c>
      <c r="D160" s="18">
        <v>25.25</v>
      </c>
      <c r="E160" s="18">
        <v>25.4</v>
      </c>
      <c r="F160" s="18">
        <v>25</v>
      </c>
      <c r="G160" s="18">
        <v>25.31</v>
      </c>
      <c r="H160" s="19">
        <v>51881600</v>
      </c>
      <c r="I160" s="42">
        <v>22.43</v>
      </c>
      <c r="K160" s="24">
        <f t="shared" si="33"/>
        <v>0.010815682739972798</v>
      </c>
      <c r="L160" s="33">
        <f t="shared" si="34"/>
        <v>51881.6</v>
      </c>
      <c r="S160" s="52">
        <f t="shared" si="35"/>
        <v>-0.11000000000000298</v>
      </c>
      <c r="T160" s="52">
        <f t="shared" si="36"/>
        <v>0</v>
      </c>
      <c r="U160" s="49">
        <f t="shared" si="37"/>
        <v>0</v>
      </c>
      <c r="V160" s="49">
        <f t="shared" si="38"/>
        <v>0</v>
      </c>
      <c r="W160" s="51">
        <f t="shared" si="39"/>
        <v>0</v>
      </c>
      <c r="X160" s="51">
        <f t="shared" si="40"/>
        <v>0</v>
      </c>
      <c r="Y160" s="57">
        <f t="shared" si="41"/>
      </c>
      <c r="Z160" s="57">
        <f t="shared" si="42"/>
      </c>
    </row>
    <row r="161" spans="3:26" ht="12.75">
      <c r="C161" s="21">
        <v>38076</v>
      </c>
      <c r="D161" s="18">
        <v>25.21</v>
      </c>
      <c r="E161" s="18">
        <v>25.33</v>
      </c>
      <c r="F161" s="18">
        <v>25.03</v>
      </c>
      <c r="G161" s="18">
        <v>25.2</v>
      </c>
      <c r="H161" s="19">
        <v>59010400</v>
      </c>
      <c r="I161" s="42">
        <v>22.34</v>
      </c>
      <c r="K161" s="24">
        <f t="shared" si="33"/>
        <v>-0.004012483281319645</v>
      </c>
      <c r="L161" s="33">
        <f t="shared" si="34"/>
        <v>59010.4</v>
      </c>
      <c r="S161" s="52">
        <f t="shared" si="35"/>
        <v>-0.07000000000000028</v>
      </c>
      <c r="T161" s="52">
        <f t="shared" si="36"/>
        <v>0.030000000000001137</v>
      </c>
      <c r="U161" s="49">
        <f t="shared" si="37"/>
        <v>1</v>
      </c>
      <c r="V161" s="49">
        <f t="shared" si="38"/>
        <v>0</v>
      </c>
      <c r="W161" s="51">
        <f t="shared" si="39"/>
        <v>0</v>
      </c>
      <c r="X161" s="51">
        <f t="shared" si="40"/>
        <v>0</v>
      </c>
      <c r="Y161" s="57">
        <f t="shared" si="41"/>
      </c>
      <c r="Z161" s="57">
        <f t="shared" si="42"/>
      </c>
    </row>
    <row r="162" spans="3:26" ht="12.75">
      <c r="C162" s="21">
        <v>38077</v>
      </c>
      <c r="D162" s="18">
        <v>25.2</v>
      </c>
      <c r="E162" s="18">
        <v>25.2</v>
      </c>
      <c r="F162" s="18">
        <v>24.87</v>
      </c>
      <c r="G162" s="18">
        <v>24.93</v>
      </c>
      <c r="H162" s="19">
        <v>70533200</v>
      </c>
      <c r="I162" s="42">
        <v>22.1</v>
      </c>
      <c r="K162" s="24">
        <f t="shared" si="33"/>
        <v>-0.01074306177260509</v>
      </c>
      <c r="L162" s="33">
        <f t="shared" si="34"/>
        <v>70533.2</v>
      </c>
      <c r="S162" s="52">
        <f t="shared" si="35"/>
        <v>-0.129999999999999</v>
      </c>
      <c r="T162" s="52">
        <f t="shared" si="36"/>
        <v>-0.16000000000000014</v>
      </c>
      <c r="U162" s="49">
        <f t="shared" si="37"/>
        <v>0</v>
      </c>
      <c r="V162" s="49">
        <f t="shared" si="38"/>
        <v>0</v>
      </c>
      <c r="W162" s="51">
        <f t="shared" si="39"/>
        <v>0</v>
      </c>
      <c r="X162" s="51">
        <f t="shared" si="40"/>
        <v>1</v>
      </c>
      <c r="Y162" s="57">
        <f t="shared" si="41"/>
      </c>
      <c r="Z162" s="57">
        <f t="shared" si="42"/>
        <v>24.93</v>
      </c>
    </row>
    <row r="163" spans="3:26" ht="12.75">
      <c r="C163" s="21">
        <v>38078</v>
      </c>
      <c r="D163" s="18">
        <v>24.95</v>
      </c>
      <c r="E163" s="18">
        <v>25.11</v>
      </c>
      <c r="F163" s="18">
        <v>24.85</v>
      </c>
      <c r="G163" s="18">
        <v>25.08</v>
      </c>
      <c r="H163" s="19">
        <v>69051904</v>
      </c>
      <c r="I163" s="42">
        <v>22.23</v>
      </c>
      <c r="K163" s="24">
        <f t="shared" si="33"/>
        <v>0.00588235294117645</v>
      </c>
      <c r="L163" s="33">
        <f t="shared" si="34"/>
        <v>69051.904</v>
      </c>
      <c r="S163" s="52">
        <f t="shared" si="35"/>
        <v>-0.08999999999999986</v>
      </c>
      <c r="T163" s="52">
        <f t="shared" si="36"/>
        <v>-0.019999999999999574</v>
      </c>
      <c r="U163" s="49">
        <f t="shared" si="37"/>
        <v>0</v>
      </c>
      <c r="V163" s="49">
        <f t="shared" si="38"/>
        <v>0</v>
      </c>
      <c r="W163" s="51">
        <f t="shared" si="39"/>
        <v>0</v>
      </c>
      <c r="X163" s="51">
        <f t="shared" si="40"/>
        <v>1</v>
      </c>
      <c r="Y163" s="57">
        <f t="shared" si="41"/>
      </c>
      <c r="Z163" s="57">
        <f t="shared" si="42"/>
      </c>
    </row>
    <row r="164" spans="3:26" ht="12.75">
      <c r="C164" s="21">
        <v>38079</v>
      </c>
      <c r="D164" s="18">
        <v>25.48</v>
      </c>
      <c r="E164" s="18">
        <v>25.9</v>
      </c>
      <c r="F164" s="18">
        <v>25.44</v>
      </c>
      <c r="G164" s="18">
        <v>25.85</v>
      </c>
      <c r="H164" s="19">
        <v>98043800</v>
      </c>
      <c r="I164" s="42">
        <v>22.91</v>
      </c>
      <c r="K164" s="24">
        <f t="shared" si="33"/>
        <v>0.03058929374718855</v>
      </c>
      <c r="L164" s="33">
        <f t="shared" si="34"/>
        <v>98043.8</v>
      </c>
      <c r="S164" s="52">
        <f t="shared" si="35"/>
        <v>0.7899999999999991</v>
      </c>
      <c r="T164" s="52">
        <f t="shared" si="36"/>
        <v>0.5899999999999999</v>
      </c>
      <c r="U164" s="49">
        <f t="shared" si="37"/>
        <v>0</v>
      </c>
      <c r="V164" s="49">
        <f t="shared" si="38"/>
        <v>0</v>
      </c>
      <c r="W164" s="51">
        <f t="shared" si="39"/>
        <v>1</v>
      </c>
      <c r="X164" s="51">
        <f t="shared" si="40"/>
        <v>0</v>
      </c>
      <c r="Y164" s="57">
        <f t="shared" si="41"/>
      </c>
      <c r="Z164" s="57">
        <f t="shared" si="42"/>
      </c>
    </row>
    <row r="165" spans="3:26" ht="12.75">
      <c r="C165" s="21">
        <v>38082</v>
      </c>
      <c r="D165" s="18">
        <v>25.81</v>
      </c>
      <c r="E165" s="18">
        <v>25.98</v>
      </c>
      <c r="F165" s="18">
        <v>25.73</v>
      </c>
      <c r="G165" s="18">
        <v>25.95</v>
      </c>
      <c r="H165" s="19">
        <v>53800300</v>
      </c>
      <c r="I165" s="42">
        <v>23</v>
      </c>
      <c r="K165" s="24">
        <f t="shared" si="33"/>
        <v>0.003928415539065977</v>
      </c>
      <c r="L165" s="33">
        <f t="shared" si="34"/>
        <v>53800.3</v>
      </c>
      <c r="S165" s="52">
        <f t="shared" si="35"/>
        <v>0.08000000000000185</v>
      </c>
      <c r="T165" s="52">
        <f t="shared" si="36"/>
        <v>0.28999999999999915</v>
      </c>
      <c r="U165" s="49">
        <f t="shared" si="37"/>
        <v>0</v>
      </c>
      <c r="V165" s="49">
        <f t="shared" si="38"/>
        <v>0</v>
      </c>
      <c r="W165" s="51">
        <f t="shared" si="39"/>
        <v>1</v>
      </c>
      <c r="X165" s="51">
        <f t="shared" si="40"/>
        <v>0</v>
      </c>
      <c r="Y165" s="57">
        <f t="shared" si="41"/>
      </c>
      <c r="Z165" s="57">
        <f t="shared" si="42"/>
      </c>
    </row>
    <row r="166" spans="3:26" ht="12.75">
      <c r="C166" s="21">
        <v>38083</v>
      </c>
      <c r="D166" s="18">
        <v>25.77</v>
      </c>
      <c r="E166" s="18">
        <v>25.9</v>
      </c>
      <c r="F166" s="18">
        <v>25.66</v>
      </c>
      <c r="G166" s="18">
        <v>25.8</v>
      </c>
      <c r="H166" s="19">
        <v>48992000</v>
      </c>
      <c r="I166" s="42">
        <v>22.87</v>
      </c>
      <c r="K166" s="24">
        <f t="shared" si="33"/>
        <v>-0.005652173913043401</v>
      </c>
      <c r="L166" s="33">
        <f t="shared" si="34"/>
        <v>48992</v>
      </c>
      <c r="S166" s="52">
        <f t="shared" si="35"/>
        <v>-0.08000000000000185</v>
      </c>
      <c r="T166" s="52">
        <f t="shared" si="36"/>
        <v>-0.07000000000000028</v>
      </c>
      <c r="U166" s="49">
        <f t="shared" si="37"/>
        <v>0</v>
      </c>
      <c r="V166" s="49">
        <f t="shared" si="38"/>
        <v>0</v>
      </c>
      <c r="W166" s="51">
        <f t="shared" si="39"/>
        <v>0</v>
      </c>
      <c r="X166" s="51">
        <f t="shared" si="40"/>
        <v>1</v>
      </c>
      <c r="Y166" s="57">
        <f t="shared" si="41"/>
      </c>
      <c r="Z166" s="57">
        <f t="shared" si="42"/>
      </c>
    </row>
    <row r="167" spans="3:26" ht="12.75">
      <c r="C167" s="21">
        <v>38084</v>
      </c>
      <c r="D167" s="18">
        <v>25.74</v>
      </c>
      <c r="E167" s="18">
        <v>25.78</v>
      </c>
      <c r="F167" s="18">
        <v>25.35</v>
      </c>
      <c r="G167" s="18">
        <v>25.59</v>
      </c>
      <c r="H167" s="19">
        <v>63268900</v>
      </c>
      <c r="I167" s="42">
        <v>22.68</v>
      </c>
      <c r="K167" s="24">
        <f t="shared" si="33"/>
        <v>-0.008307826847398392</v>
      </c>
      <c r="L167" s="33">
        <f t="shared" si="34"/>
        <v>63268.9</v>
      </c>
      <c r="S167" s="52">
        <f t="shared" si="35"/>
        <v>-0.11999999999999744</v>
      </c>
      <c r="T167" s="52">
        <f t="shared" si="36"/>
        <v>-0.3099999999999987</v>
      </c>
      <c r="U167" s="49">
        <f t="shared" si="37"/>
        <v>0</v>
      </c>
      <c r="V167" s="49">
        <f t="shared" si="38"/>
        <v>0</v>
      </c>
      <c r="W167" s="51">
        <f t="shared" si="39"/>
        <v>0</v>
      </c>
      <c r="X167" s="51">
        <f t="shared" si="40"/>
        <v>1</v>
      </c>
      <c r="Y167" s="57">
        <f t="shared" si="41"/>
      </c>
      <c r="Z167" s="57">
        <f t="shared" si="42"/>
      </c>
    </row>
    <row r="168" spans="3:26" ht="12.75">
      <c r="C168" s="21">
        <v>38085</v>
      </c>
      <c r="D168" s="18">
        <v>25.82</v>
      </c>
      <c r="E168" s="18">
        <v>25.85</v>
      </c>
      <c r="F168" s="18">
        <v>25.36</v>
      </c>
      <c r="G168" s="18">
        <v>25.48</v>
      </c>
      <c r="H168" s="19">
        <v>45294600</v>
      </c>
      <c r="I168" s="42">
        <v>22.59</v>
      </c>
      <c r="K168" s="24">
        <f t="shared" si="33"/>
        <v>-0.003968253968253954</v>
      </c>
      <c r="L168" s="33">
        <f t="shared" si="34"/>
        <v>45294.6</v>
      </c>
      <c r="S168" s="52">
        <f t="shared" si="35"/>
        <v>0.07000000000000028</v>
      </c>
      <c r="T168" s="52">
        <f t="shared" si="36"/>
        <v>0.00999999999999801</v>
      </c>
      <c r="U168" s="49">
        <f t="shared" si="37"/>
        <v>0</v>
      </c>
      <c r="V168" s="49">
        <f t="shared" si="38"/>
        <v>0</v>
      </c>
      <c r="W168" s="51">
        <f t="shared" si="39"/>
        <v>1</v>
      </c>
      <c r="X168" s="51">
        <f t="shared" si="40"/>
        <v>0</v>
      </c>
      <c r="Y168" s="57">
        <f t="shared" si="41"/>
      </c>
      <c r="Z168" s="57">
        <f t="shared" si="42"/>
      </c>
    </row>
    <row r="169" spans="3:26" ht="12.75">
      <c r="C169" s="21">
        <v>38089</v>
      </c>
      <c r="D169" s="18">
        <v>25.48</v>
      </c>
      <c r="E169" s="18">
        <v>25.74</v>
      </c>
      <c r="F169" s="18">
        <v>25.43</v>
      </c>
      <c r="G169" s="18">
        <v>25.61</v>
      </c>
      <c r="H169" s="19">
        <v>38786800</v>
      </c>
      <c r="I169" s="42">
        <v>22.7</v>
      </c>
      <c r="K169" s="24">
        <f t="shared" si="33"/>
        <v>0.004869411243913158</v>
      </c>
      <c r="L169" s="33">
        <f t="shared" si="34"/>
        <v>38786.8</v>
      </c>
      <c r="S169" s="52">
        <f t="shared" si="35"/>
        <v>-0.11000000000000298</v>
      </c>
      <c r="T169" s="52">
        <f t="shared" si="36"/>
        <v>0.07000000000000028</v>
      </c>
      <c r="U169" s="49">
        <f t="shared" si="37"/>
        <v>1</v>
      </c>
      <c r="V169" s="49">
        <f t="shared" si="38"/>
        <v>0</v>
      </c>
      <c r="W169" s="51">
        <f t="shared" si="39"/>
        <v>0</v>
      </c>
      <c r="X169" s="51">
        <f t="shared" si="40"/>
        <v>0</v>
      </c>
      <c r="Y169" s="57">
        <f t="shared" si="41"/>
      </c>
      <c r="Z169" s="57">
        <f t="shared" si="42"/>
      </c>
    </row>
    <row r="170" spans="3:26" ht="12.75">
      <c r="C170" s="21">
        <v>38090</v>
      </c>
      <c r="D170" s="18">
        <v>25.68</v>
      </c>
      <c r="E170" s="18">
        <v>25.77</v>
      </c>
      <c r="F170" s="18">
        <v>25.41</v>
      </c>
      <c r="G170" s="18">
        <v>25.45</v>
      </c>
      <c r="H170" s="19">
        <v>56971500</v>
      </c>
      <c r="I170" s="42">
        <v>22.56</v>
      </c>
      <c r="K170" s="24">
        <f t="shared" si="33"/>
        <v>-0.006167400881057272</v>
      </c>
      <c r="L170" s="33">
        <f t="shared" si="34"/>
        <v>56971.5</v>
      </c>
      <c r="S170" s="52">
        <f t="shared" si="35"/>
        <v>0.030000000000001137</v>
      </c>
      <c r="T170" s="52">
        <f t="shared" si="36"/>
        <v>-0.019999999999999574</v>
      </c>
      <c r="U170" s="49">
        <f t="shared" si="37"/>
        <v>0</v>
      </c>
      <c r="V170" s="49">
        <f t="shared" si="38"/>
        <v>1</v>
      </c>
      <c r="W170" s="51">
        <f t="shared" si="39"/>
        <v>0</v>
      </c>
      <c r="X170" s="51">
        <f t="shared" si="40"/>
        <v>0</v>
      </c>
      <c r="Y170" s="57">
        <f t="shared" si="41"/>
      </c>
      <c r="Z170" s="57">
        <f t="shared" si="42"/>
      </c>
    </row>
    <row r="171" spans="3:26" ht="12.75">
      <c r="C171" s="21">
        <v>38091</v>
      </c>
      <c r="D171" s="18">
        <v>25.39</v>
      </c>
      <c r="E171" s="18">
        <v>25.68</v>
      </c>
      <c r="F171" s="18">
        <v>25.38</v>
      </c>
      <c r="G171" s="18">
        <v>25.51</v>
      </c>
      <c r="H171" s="19">
        <v>61079600</v>
      </c>
      <c r="I171" s="42">
        <v>22.61</v>
      </c>
      <c r="K171" s="24">
        <f t="shared" si="33"/>
        <v>0.002216312056737557</v>
      </c>
      <c r="L171" s="33">
        <f t="shared" si="34"/>
        <v>61079.6</v>
      </c>
      <c r="S171" s="52">
        <f t="shared" si="35"/>
        <v>-0.08999999999999986</v>
      </c>
      <c r="T171" s="52">
        <f t="shared" si="36"/>
        <v>-0.030000000000001137</v>
      </c>
      <c r="U171" s="49">
        <f t="shared" si="37"/>
        <v>0</v>
      </c>
      <c r="V171" s="49">
        <f t="shared" si="38"/>
        <v>0</v>
      </c>
      <c r="W171" s="51">
        <f t="shared" si="39"/>
        <v>0</v>
      </c>
      <c r="X171" s="51">
        <f t="shared" si="40"/>
        <v>1</v>
      </c>
      <c r="Y171" s="57">
        <f t="shared" si="41"/>
      </c>
      <c r="Z171" s="57">
        <f t="shared" si="42"/>
      </c>
    </row>
    <row r="172" spans="3:26" ht="12.75">
      <c r="C172" s="21">
        <v>38092</v>
      </c>
      <c r="D172" s="18">
        <v>25.53</v>
      </c>
      <c r="E172" s="18">
        <v>25.73</v>
      </c>
      <c r="F172" s="18">
        <v>25.1</v>
      </c>
      <c r="G172" s="18">
        <v>25.22</v>
      </c>
      <c r="H172" s="19">
        <v>73756896</v>
      </c>
      <c r="I172" s="42">
        <v>22.35</v>
      </c>
      <c r="K172" s="24">
        <f t="shared" si="33"/>
        <v>-0.011499336576735852</v>
      </c>
      <c r="L172" s="33">
        <f t="shared" si="34"/>
        <v>73756.896</v>
      </c>
      <c r="S172" s="52">
        <f t="shared" si="35"/>
        <v>0.05000000000000071</v>
      </c>
      <c r="T172" s="52">
        <f t="shared" si="36"/>
        <v>-0.2799999999999976</v>
      </c>
      <c r="U172" s="49">
        <f t="shared" si="37"/>
        <v>0</v>
      </c>
      <c r="V172" s="49">
        <f t="shared" si="38"/>
        <v>1</v>
      </c>
      <c r="W172" s="51">
        <f t="shared" si="39"/>
        <v>0</v>
      </c>
      <c r="X172" s="51">
        <f t="shared" si="40"/>
        <v>0</v>
      </c>
      <c r="Y172" s="57">
        <f t="shared" si="41"/>
      </c>
      <c r="Z172" s="57">
        <f t="shared" si="42"/>
      </c>
    </row>
    <row r="173" spans="3:26" ht="12.75">
      <c r="C173" s="21">
        <v>38093</v>
      </c>
      <c r="D173" s="18">
        <v>25.33</v>
      </c>
      <c r="E173" s="18">
        <v>25.4</v>
      </c>
      <c r="F173" s="18">
        <v>25.11</v>
      </c>
      <c r="G173" s="18">
        <v>25.16</v>
      </c>
      <c r="H173" s="19">
        <v>51768600</v>
      </c>
      <c r="I173" s="42">
        <v>22.3</v>
      </c>
      <c r="K173" s="24">
        <f t="shared" si="33"/>
        <v>-0.0022371364653244186</v>
      </c>
      <c r="L173" s="33">
        <f t="shared" si="34"/>
        <v>51768.6</v>
      </c>
      <c r="S173" s="52">
        <f t="shared" si="35"/>
        <v>-0.33000000000000185</v>
      </c>
      <c r="T173" s="52">
        <f t="shared" si="36"/>
        <v>0.00999999999999801</v>
      </c>
      <c r="U173" s="49">
        <f t="shared" si="37"/>
        <v>1</v>
      </c>
      <c r="V173" s="49">
        <f t="shared" si="38"/>
        <v>0</v>
      </c>
      <c r="W173" s="51">
        <f t="shared" si="39"/>
        <v>0</v>
      </c>
      <c r="X173" s="51">
        <f t="shared" si="40"/>
        <v>0</v>
      </c>
      <c r="Y173" s="57">
        <f t="shared" si="41"/>
      </c>
      <c r="Z173" s="57">
        <f t="shared" si="42"/>
      </c>
    </row>
    <row r="174" spans="3:26" ht="12.75">
      <c r="C174" s="21">
        <v>38096</v>
      </c>
      <c r="D174" s="18">
        <v>25.08</v>
      </c>
      <c r="E174" s="18">
        <v>25.6</v>
      </c>
      <c r="F174" s="18">
        <v>25.06</v>
      </c>
      <c r="G174" s="18">
        <v>25.53</v>
      </c>
      <c r="H174" s="19">
        <v>44592100</v>
      </c>
      <c r="I174" s="42">
        <v>22.63</v>
      </c>
      <c r="K174" s="24">
        <f t="shared" si="33"/>
        <v>0.014798206278026749</v>
      </c>
      <c r="L174" s="33">
        <f t="shared" si="34"/>
        <v>44592.1</v>
      </c>
      <c r="S174" s="52">
        <f t="shared" si="35"/>
        <v>0.20000000000000284</v>
      </c>
      <c r="T174" s="52">
        <f t="shared" si="36"/>
        <v>-0.05000000000000071</v>
      </c>
      <c r="U174" s="49">
        <f t="shared" si="37"/>
        <v>0</v>
      </c>
      <c r="V174" s="49">
        <f t="shared" si="38"/>
        <v>1</v>
      </c>
      <c r="W174" s="51">
        <f t="shared" si="39"/>
        <v>0</v>
      </c>
      <c r="X174" s="51">
        <f t="shared" si="40"/>
        <v>0</v>
      </c>
      <c r="Y174" s="57">
        <f t="shared" si="41"/>
      </c>
      <c r="Z174" s="57">
        <f t="shared" si="42"/>
      </c>
    </row>
    <row r="175" spans="3:26" ht="12.75">
      <c r="C175" s="21">
        <v>38097</v>
      </c>
      <c r="D175" s="18">
        <v>25.65</v>
      </c>
      <c r="E175" s="18">
        <v>25.88</v>
      </c>
      <c r="F175" s="18">
        <v>25.28</v>
      </c>
      <c r="G175" s="18">
        <v>25.33</v>
      </c>
      <c r="H175" s="19">
        <v>59902600</v>
      </c>
      <c r="I175" s="42">
        <v>22.45</v>
      </c>
      <c r="K175" s="24">
        <f t="shared" si="33"/>
        <v>-0.00795404330534688</v>
      </c>
      <c r="L175" s="33">
        <f t="shared" si="34"/>
        <v>59902.6</v>
      </c>
      <c r="S175" s="52">
        <f t="shared" si="35"/>
        <v>0.2799999999999976</v>
      </c>
      <c r="T175" s="52">
        <f t="shared" si="36"/>
        <v>0.22000000000000242</v>
      </c>
      <c r="U175" s="49">
        <f t="shared" si="37"/>
        <v>0</v>
      </c>
      <c r="V175" s="49">
        <f t="shared" si="38"/>
        <v>0</v>
      </c>
      <c r="W175" s="51">
        <f t="shared" si="39"/>
        <v>1</v>
      </c>
      <c r="X175" s="51">
        <f t="shared" si="40"/>
        <v>0</v>
      </c>
      <c r="Y175" s="57">
        <f t="shared" si="41"/>
      </c>
      <c r="Z175" s="57">
        <f t="shared" si="42"/>
      </c>
    </row>
    <row r="176" spans="3:26" ht="12.75">
      <c r="C176" s="21">
        <v>38098</v>
      </c>
      <c r="D176" s="18">
        <v>25.36</v>
      </c>
      <c r="E176" s="18">
        <v>25.49</v>
      </c>
      <c r="F176" s="18">
        <v>25.2</v>
      </c>
      <c r="G176" s="18">
        <v>25.45</v>
      </c>
      <c r="H176" s="19">
        <v>49252000</v>
      </c>
      <c r="I176" s="42">
        <v>22.56</v>
      </c>
      <c r="K176" s="24">
        <f t="shared" si="33"/>
        <v>0.004899777282850737</v>
      </c>
      <c r="L176" s="33">
        <f t="shared" si="34"/>
        <v>49252</v>
      </c>
      <c r="S176" s="52">
        <f t="shared" si="35"/>
        <v>-0.39000000000000057</v>
      </c>
      <c r="T176" s="52">
        <f t="shared" si="36"/>
        <v>-0.08000000000000185</v>
      </c>
      <c r="U176" s="49">
        <f t="shared" si="37"/>
        <v>0</v>
      </c>
      <c r="V176" s="49">
        <f t="shared" si="38"/>
        <v>0</v>
      </c>
      <c r="W176" s="51">
        <f t="shared" si="39"/>
        <v>0</v>
      </c>
      <c r="X176" s="51">
        <f t="shared" si="40"/>
        <v>1</v>
      </c>
      <c r="Y176" s="57">
        <f t="shared" si="41"/>
      </c>
      <c r="Z176" s="57">
        <f t="shared" si="42"/>
      </c>
    </row>
    <row r="177" spans="3:26" ht="12.75">
      <c r="C177" s="21">
        <v>38099</v>
      </c>
      <c r="D177" s="18">
        <v>25.51</v>
      </c>
      <c r="E177" s="18">
        <v>25.99</v>
      </c>
      <c r="F177" s="18">
        <v>25.47</v>
      </c>
      <c r="G177" s="18">
        <v>25.95</v>
      </c>
      <c r="H177" s="19">
        <v>99207696</v>
      </c>
      <c r="I177" s="42">
        <v>23</v>
      </c>
      <c r="K177" s="24">
        <f aca="true" t="shared" si="43" ref="K177:K240">IF(G177&lt;&gt;"",I177/I176-1,"")</f>
        <v>0.019503546099290947</v>
      </c>
      <c r="L177" s="33">
        <f aca="true" t="shared" si="44" ref="L177:L240">IF(G177&lt;&gt;"",H177/1000,"")</f>
        <v>99207.696</v>
      </c>
      <c r="S177" s="52">
        <f aca="true" t="shared" si="45" ref="S177:S240">E177-E176</f>
        <v>0.5</v>
      </c>
      <c r="T177" s="52">
        <f aca="true" t="shared" si="46" ref="T177:T240">F177-F176</f>
        <v>0.2699999999999996</v>
      </c>
      <c r="U177" s="49">
        <f aca="true" t="shared" si="47" ref="U177:U240">IF(AND(S177&lt;0,T177&gt;0),1,0)</f>
        <v>0</v>
      </c>
      <c r="V177" s="49">
        <f aca="true" t="shared" si="48" ref="V177:V240">IF(AND(S177&gt;0,T177&lt;0),1,0)</f>
        <v>0</v>
      </c>
      <c r="W177" s="51">
        <f aca="true" t="shared" si="49" ref="W177:W240">IF(AND(S177&gt;0,T177&gt;0),1,0)</f>
        <v>1</v>
      </c>
      <c r="X177" s="51">
        <f aca="true" t="shared" si="50" ref="X177:X240">IF(AND(S177&lt;0,T177&lt;0),1,0)</f>
        <v>0</v>
      </c>
      <c r="Y177" s="57">
        <f aca="true" t="shared" si="51" ref="Y177:Y240">IF(AND(U176=1,W177=1),G177,"")</f>
      </c>
      <c r="Z177" s="57">
        <f aca="true" t="shared" si="52" ref="Z177:Z240">IF(AND(U176=1,X177=1),G177,"")</f>
      </c>
    </row>
    <row r="178" spans="3:26" ht="12.75">
      <c r="C178" s="21">
        <v>38100</v>
      </c>
      <c r="D178" s="18">
        <v>27.4</v>
      </c>
      <c r="E178" s="18">
        <v>27.72</v>
      </c>
      <c r="F178" s="18">
        <v>27.34</v>
      </c>
      <c r="G178" s="18">
        <v>27.54</v>
      </c>
      <c r="H178" s="19">
        <v>258268992</v>
      </c>
      <c r="I178" s="42">
        <v>24.41</v>
      </c>
      <c r="K178" s="24">
        <f t="shared" si="43"/>
        <v>0.06130434782608707</v>
      </c>
      <c r="L178" s="33">
        <f t="shared" si="44"/>
        <v>258268.992</v>
      </c>
      <c r="S178" s="52">
        <f t="shared" si="45"/>
        <v>1.7300000000000004</v>
      </c>
      <c r="T178" s="52">
        <f t="shared" si="46"/>
        <v>1.870000000000001</v>
      </c>
      <c r="U178" s="49">
        <f t="shared" si="47"/>
        <v>0</v>
      </c>
      <c r="V178" s="49">
        <f t="shared" si="48"/>
        <v>0</v>
      </c>
      <c r="W178" s="51">
        <f t="shared" si="49"/>
        <v>1</v>
      </c>
      <c r="X178" s="51">
        <f t="shared" si="50"/>
        <v>0</v>
      </c>
      <c r="Y178" s="57">
        <f t="shared" si="51"/>
      </c>
      <c r="Z178" s="57">
        <f t="shared" si="52"/>
      </c>
    </row>
    <row r="179" spans="3:26" ht="12.75">
      <c r="C179" s="21">
        <v>38103</v>
      </c>
      <c r="D179" s="18">
        <v>27.45</v>
      </c>
      <c r="E179" s="18">
        <v>27.55</v>
      </c>
      <c r="F179" s="18">
        <v>27.1</v>
      </c>
      <c r="G179" s="18">
        <v>27.24</v>
      </c>
      <c r="H179" s="19">
        <v>89391000</v>
      </c>
      <c r="I179" s="42">
        <v>24.15</v>
      </c>
      <c r="K179" s="24">
        <f t="shared" si="43"/>
        <v>-0.010651372388365443</v>
      </c>
      <c r="L179" s="33">
        <f t="shared" si="44"/>
        <v>89391</v>
      </c>
      <c r="S179" s="52">
        <f t="shared" si="45"/>
        <v>-0.16999999999999815</v>
      </c>
      <c r="T179" s="52">
        <f t="shared" si="46"/>
        <v>-0.23999999999999844</v>
      </c>
      <c r="U179" s="49">
        <f t="shared" si="47"/>
        <v>0</v>
      </c>
      <c r="V179" s="49">
        <f t="shared" si="48"/>
        <v>0</v>
      </c>
      <c r="W179" s="51">
        <f t="shared" si="49"/>
        <v>0</v>
      </c>
      <c r="X179" s="51">
        <f t="shared" si="50"/>
        <v>1</v>
      </c>
      <c r="Y179" s="57">
        <f t="shared" si="51"/>
      </c>
      <c r="Z179" s="57">
        <f t="shared" si="52"/>
      </c>
    </row>
    <row r="180" spans="3:26" ht="12.75">
      <c r="C180" s="21">
        <v>38104</v>
      </c>
      <c r="D180" s="18">
        <v>27.16</v>
      </c>
      <c r="E180" s="18">
        <v>27.37</v>
      </c>
      <c r="F180" s="18">
        <v>27.13</v>
      </c>
      <c r="G180" s="18">
        <v>27.22</v>
      </c>
      <c r="H180" s="19">
        <v>80716800</v>
      </c>
      <c r="I180" s="42">
        <v>24.13</v>
      </c>
      <c r="K180" s="24">
        <f t="shared" si="43"/>
        <v>-0.0008281573498964967</v>
      </c>
      <c r="L180" s="33">
        <f t="shared" si="44"/>
        <v>80716.8</v>
      </c>
      <c r="S180" s="52">
        <f t="shared" si="45"/>
        <v>-0.17999999999999972</v>
      </c>
      <c r="T180" s="52">
        <f t="shared" si="46"/>
        <v>0.029999999999997584</v>
      </c>
      <c r="U180" s="49">
        <f t="shared" si="47"/>
        <v>1</v>
      </c>
      <c r="V180" s="49">
        <f t="shared" si="48"/>
        <v>0</v>
      </c>
      <c r="W180" s="51">
        <f t="shared" si="49"/>
        <v>0</v>
      </c>
      <c r="X180" s="51">
        <f t="shared" si="50"/>
        <v>0</v>
      </c>
      <c r="Y180" s="57">
        <f t="shared" si="51"/>
      </c>
      <c r="Z180" s="57">
        <f t="shared" si="52"/>
      </c>
    </row>
    <row r="181" spans="3:26" ht="12.75">
      <c r="C181" s="21">
        <v>38105</v>
      </c>
      <c r="D181" s="18">
        <v>27.01</v>
      </c>
      <c r="E181" s="18">
        <v>27.05</v>
      </c>
      <c r="F181" s="18">
        <v>26.47</v>
      </c>
      <c r="G181" s="18">
        <v>26.56</v>
      </c>
      <c r="H181" s="19">
        <v>72842200</v>
      </c>
      <c r="I181" s="42">
        <v>23.54</v>
      </c>
      <c r="K181" s="24">
        <f t="shared" si="43"/>
        <v>-0.024450891007045117</v>
      </c>
      <c r="L181" s="33">
        <f t="shared" si="44"/>
        <v>72842.2</v>
      </c>
      <c r="S181" s="52">
        <f t="shared" si="45"/>
        <v>-0.3200000000000003</v>
      </c>
      <c r="T181" s="52">
        <f t="shared" si="46"/>
        <v>-0.6600000000000001</v>
      </c>
      <c r="U181" s="49">
        <f t="shared" si="47"/>
        <v>0</v>
      </c>
      <c r="V181" s="49">
        <f t="shared" si="48"/>
        <v>0</v>
      </c>
      <c r="W181" s="51">
        <f t="shared" si="49"/>
        <v>0</v>
      </c>
      <c r="X181" s="51">
        <f t="shared" si="50"/>
        <v>1</v>
      </c>
      <c r="Y181" s="57">
        <f t="shared" si="51"/>
      </c>
      <c r="Z181" s="57">
        <f t="shared" si="52"/>
        <v>26.56</v>
      </c>
    </row>
    <row r="182" spans="3:26" ht="12.75">
      <c r="C182" s="21">
        <v>38106</v>
      </c>
      <c r="D182" s="18">
        <v>26.51</v>
      </c>
      <c r="E182" s="18">
        <v>26.94</v>
      </c>
      <c r="F182" s="18">
        <v>26.31</v>
      </c>
      <c r="G182" s="18">
        <v>26.48</v>
      </c>
      <c r="H182" s="19">
        <v>77787296</v>
      </c>
      <c r="I182" s="42">
        <v>23.47</v>
      </c>
      <c r="K182" s="24">
        <f t="shared" si="43"/>
        <v>-0.0029736618521665203</v>
      </c>
      <c r="L182" s="33">
        <f t="shared" si="44"/>
        <v>77787.296</v>
      </c>
      <c r="S182" s="52">
        <f t="shared" si="45"/>
        <v>-0.10999999999999943</v>
      </c>
      <c r="T182" s="52">
        <f t="shared" si="46"/>
        <v>-0.16000000000000014</v>
      </c>
      <c r="U182" s="49">
        <f t="shared" si="47"/>
        <v>0</v>
      </c>
      <c r="V182" s="49">
        <f t="shared" si="48"/>
        <v>0</v>
      </c>
      <c r="W182" s="51">
        <f t="shared" si="49"/>
        <v>0</v>
      </c>
      <c r="X182" s="51">
        <f t="shared" si="50"/>
        <v>1</v>
      </c>
      <c r="Y182" s="57">
        <f t="shared" si="51"/>
      </c>
      <c r="Z182" s="57">
        <f t="shared" si="52"/>
      </c>
    </row>
    <row r="183" spans="3:26" ht="12.75">
      <c r="C183" s="21">
        <v>38107</v>
      </c>
      <c r="D183" s="18">
        <v>26.59</v>
      </c>
      <c r="E183" s="18">
        <v>26.75</v>
      </c>
      <c r="F183" s="18">
        <v>25.96</v>
      </c>
      <c r="G183" s="18">
        <v>26.13</v>
      </c>
      <c r="H183" s="19">
        <v>66172200</v>
      </c>
      <c r="I183" s="42">
        <v>23.16</v>
      </c>
      <c r="K183" s="24">
        <f t="shared" si="43"/>
        <v>-0.01320835108649332</v>
      </c>
      <c r="L183" s="33">
        <f t="shared" si="44"/>
        <v>66172.2</v>
      </c>
      <c r="S183" s="52">
        <f t="shared" si="45"/>
        <v>-0.19000000000000128</v>
      </c>
      <c r="T183" s="52">
        <f t="shared" si="46"/>
        <v>-0.34999999999999787</v>
      </c>
      <c r="U183" s="49">
        <f t="shared" si="47"/>
        <v>0</v>
      </c>
      <c r="V183" s="49">
        <f t="shared" si="48"/>
        <v>0</v>
      </c>
      <c r="W183" s="51">
        <f t="shared" si="49"/>
        <v>0</v>
      </c>
      <c r="X183" s="51">
        <f t="shared" si="50"/>
        <v>1</v>
      </c>
      <c r="Y183" s="57">
        <f t="shared" si="51"/>
      </c>
      <c r="Z183" s="57">
        <f t="shared" si="52"/>
      </c>
    </row>
    <row r="184" spans="3:26" ht="12.75">
      <c r="C184" s="21">
        <v>38110</v>
      </c>
      <c r="D184" s="18">
        <v>26.19</v>
      </c>
      <c r="E184" s="18">
        <v>26.52</v>
      </c>
      <c r="F184" s="18">
        <v>26.19</v>
      </c>
      <c r="G184" s="18">
        <v>26.35</v>
      </c>
      <c r="H184" s="19">
        <v>65916200</v>
      </c>
      <c r="I184" s="42">
        <v>23.36</v>
      </c>
      <c r="K184" s="24">
        <f t="shared" si="43"/>
        <v>0.008635578583765069</v>
      </c>
      <c r="L184" s="33">
        <f t="shared" si="44"/>
        <v>65916.2</v>
      </c>
      <c r="S184" s="52">
        <f t="shared" si="45"/>
        <v>-0.23000000000000043</v>
      </c>
      <c r="T184" s="52">
        <f t="shared" si="46"/>
        <v>0.23000000000000043</v>
      </c>
      <c r="U184" s="49">
        <f t="shared" si="47"/>
        <v>1</v>
      </c>
      <c r="V184" s="49">
        <f t="shared" si="48"/>
        <v>0</v>
      </c>
      <c r="W184" s="51">
        <f t="shared" si="49"/>
        <v>0</v>
      </c>
      <c r="X184" s="51">
        <f t="shared" si="50"/>
        <v>0</v>
      </c>
      <c r="Y184" s="57">
        <f t="shared" si="51"/>
      </c>
      <c r="Z184" s="57">
        <f t="shared" si="52"/>
      </c>
    </row>
    <row r="185" spans="3:26" ht="12.75">
      <c r="C185" s="21">
        <v>38111</v>
      </c>
      <c r="D185" s="18">
        <v>26.35</v>
      </c>
      <c r="E185" s="18">
        <v>26.54</v>
      </c>
      <c r="F185" s="18">
        <v>26.02</v>
      </c>
      <c r="G185" s="18">
        <v>26.33</v>
      </c>
      <c r="H185" s="19">
        <v>55496400</v>
      </c>
      <c r="I185" s="42">
        <v>23.34</v>
      </c>
      <c r="K185" s="24">
        <f t="shared" si="43"/>
        <v>-0.0008561643835616195</v>
      </c>
      <c r="L185" s="33">
        <f t="shared" si="44"/>
        <v>55496.4</v>
      </c>
      <c r="S185" s="52">
        <f t="shared" si="45"/>
        <v>0.019999999999999574</v>
      </c>
      <c r="T185" s="52">
        <f t="shared" si="46"/>
        <v>-0.1700000000000017</v>
      </c>
      <c r="U185" s="49">
        <f t="shared" si="47"/>
        <v>0</v>
      </c>
      <c r="V185" s="49">
        <f t="shared" si="48"/>
        <v>1</v>
      </c>
      <c r="W185" s="51">
        <f t="shared" si="49"/>
        <v>0</v>
      </c>
      <c r="X185" s="51">
        <f t="shared" si="50"/>
        <v>0</v>
      </c>
      <c r="Y185" s="57">
        <f t="shared" si="51"/>
      </c>
      <c r="Z185" s="57">
        <f t="shared" si="52"/>
      </c>
    </row>
    <row r="186" spans="3:26" ht="12.75">
      <c r="C186" s="21">
        <v>38112</v>
      </c>
      <c r="D186" s="18">
        <v>26.32</v>
      </c>
      <c r="E186" s="18">
        <v>26.6</v>
      </c>
      <c r="F186" s="18">
        <v>26.25</v>
      </c>
      <c r="G186" s="18">
        <v>26.3</v>
      </c>
      <c r="H186" s="19">
        <v>51841700</v>
      </c>
      <c r="I186" s="42">
        <v>23.31</v>
      </c>
      <c r="K186" s="24">
        <f t="shared" si="43"/>
        <v>-0.0012853470437018677</v>
      </c>
      <c r="L186" s="33">
        <f t="shared" si="44"/>
        <v>51841.7</v>
      </c>
      <c r="S186" s="52">
        <f t="shared" si="45"/>
        <v>0.060000000000002274</v>
      </c>
      <c r="T186" s="52">
        <f t="shared" si="46"/>
        <v>0.23000000000000043</v>
      </c>
      <c r="U186" s="49">
        <f t="shared" si="47"/>
        <v>0</v>
      </c>
      <c r="V186" s="49">
        <f t="shared" si="48"/>
        <v>0</v>
      </c>
      <c r="W186" s="51">
        <f t="shared" si="49"/>
        <v>1</v>
      </c>
      <c r="X186" s="51">
        <f t="shared" si="50"/>
        <v>0</v>
      </c>
      <c r="Y186" s="57">
        <f t="shared" si="51"/>
      </c>
      <c r="Z186" s="57">
        <f t="shared" si="52"/>
      </c>
    </row>
    <row r="187" spans="3:26" ht="12.75">
      <c r="C187" s="21">
        <v>38113</v>
      </c>
      <c r="D187" s="18">
        <v>26.16</v>
      </c>
      <c r="E187" s="18">
        <v>26.34</v>
      </c>
      <c r="F187" s="18">
        <v>26.03</v>
      </c>
      <c r="G187" s="18">
        <v>26.12</v>
      </c>
      <c r="H187" s="19">
        <v>62693900</v>
      </c>
      <c r="I187" s="42">
        <v>23.15</v>
      </c>
      <c r="K187" s="24">
        <f t="shared" si="43"/>
        <v>-0.0068640068640069</v>
      </c>
      <c r="L187" s="33">
        <f t="shared" si="44"/>
        <v>62693.9</v>
      </c>
      <c r="S187" s="52">
        <f t="shared" si="45"/>
        <v>-0.26000000000000156</v>
      </c>
      <c r="T187" s="52">
        <f t="shared" si="46"/>
        <v>-0.21999999999999886</v>
      </c>
      <c r="U187" s="49">
        <f t="shared" si="47"/>
        <v>0</v>
      </c>
      <c r="V187" s="49">
        <f t="shared" si="48"/>
        <v>0</v>
      </c>
      <c r="W187" s="51">
        <f t="shared" si="49"/>
        <v>0</v>
      </c>
      <c r="X187" s="51">
        <f t="shared" si="50"/>
        <v>1</v>
      </c>
      <c r="Y187" s="57">
        <f t="shared" si="51"/>
      </c>
      <c r="Z187" s="57">
        <f t="shared" si="52"/>
      </c>
    </row>
    <row r="188" spans="3:26" ht="12.75">
      <c r="C188" s="21">
        <v>38114</v>
      </c>
      <c r="D188" s="18">
        <v>26.03</v>
      </c>
      <c r="E188" s="18">
        <v>26.38</v>
      </c>
      <c r="F188" s="18">
        <v>25.75</v>
      </c>
      <c r="G188" s="18">
        <v>25.78</v>
      </c>
      <c r="H188" s="19">
        <v>68290200</v>
      </c>
      <c r="I188" s="42">
        <v>22.85</v>
      </c>
      <c r="K188" s="24">
        <f t="shared" si="43"/>
        <v>-0.01295896328293722</v>
      </c>
      <c r="L188" s="33">
        <f t="shared" si="44"/>
        <v>68290.2</v>
      </c>
      <c r="S188" s="52">
        <f t="shared" si="45"/>
        <v>0.03999999999999915</v>
      </c>
      <c r="T188" s="52">
        <f t="shared" si="46"/>
        <v>-0.28000000000000114</v>
      </c>
      <c r="U188" s="49">
        <f t="shared" si="47"/>
        <v>0</v>
      </c>
      <c r="V188" s="49">
        <f t="shared" si="48"/>
        <v>1</v>
      </c>
      <c r="W188" s="51">
        <f t="shared" si="49"/>
        <v>0</v>
      </c>
      <c r="X188" s="51">
        <f t="shared" si="50"/>
        <v>0</v>
      </c>
      <c r="Y188" s="57">
        <f t="shared" si="51"/>
      </c>
      <c r="Z188" s="57">
        <f t="shared" si="52"/>
      </c>
    </row>
    <row r="189" spans="3:26" ht="12.75">
      <c r="C189" s="21">
        <v>38117</v>
      </c>
      <c r="D189" s="18">
        <v>25.63</v>
      </c>
      <c r="E189" s="18">
        <v>26.05</v>
      </c>
      <c r="F189" s="18">
        <v>25.62</v>
      </c>
      <c r="G189" s="18">
        <v>25.93</v>
      </c>
      <c r="H189" s="19">
        <v>64621400</v>
      </c>
      <c r="I189" s="42">
        <v>22.98</v>
      </c>
      <c r="K189" s="24">
        <f t="shared" si="43"/>
        <v>0.005689277899343592</v>
      </c>
      <c r="L189" s="33">
        <f t="shared" si="44"/>
        <v>64621.4</v>
      </c>
      <c r="S189" s="52">
        <f t="shared" si="45"/>
        <v>-0.3299999999999983</v>
      </c>
      <c r="T189" s="52">
        <f t="shared" si="46"/>
        <v>-0.129999999999999</v>
      </c>
      <c r="U189" s="49">
        <f t="shared" si="47"/>
        <v>0</v>
      </c>
      <c r="V189" s="49">
        <f t="shared" si="48"/>
        <v>0</v>
      </c>
      <c r="W189" s="51">
        <f t="shared" si="49"/>
        <v>0</v>
      </c>
      <c r="X189" s="51">
        <f t="shared" si="50"/>
        <v>1</v>
      </c>
      <c r="Y189" s="57">
        <f t="shared" si="51"/>
      </c>
      <c r="Z189" s="57">
        <f t="shared" si="52"/>
      </c>
    </row>
    <row r="190" spans="3:26" ht="12.75">
      <c r="C190" s="21">
        <v>38118</v>
      </c>
      <c r="D190" s="18">
        <v>26.09</v>
      </c>
      <c r="E190" s="18">
        <v>26.11</v>
      </c>
      <c r="F190" s="18">
        <v>25.79</v>
      </c>
      <c r="G190" s="18">
        <v>25.94</v>
      </c>
      <c r="H190" s="19">
        <v>57917200</v>
      </c>
      <c r="I190" s="42">
        <v>22.99</v>
      </c>
      <c r="K190" s="24">
        <f t="shared" si="43"/>
        <v>0.00043516100957341486</v>
      </c>
      <c r="L190" s="33">
        <f t="shared" si="44"/>
        <v>57917.2</v>
      </c>
      <c r="S190" s="52">
        <f t="shared" si="45"/>
        <v>0.05999999999999872</v>
      </c>
      <c r="T190" s="52">
        <f t="shared" si="46"/>
        <v>0.16999999999999815</v>
      </c>
      <c r="U190" s="49">
        <f t="shared" si="47"/>
        <v>0</v>
      </c>
      <c r="V190" s="49">
        <f t="shared" si="48"/>
        <v>0</v>
      </c>
      <c r="W190" s="51">
        <f t="shared" si="49"/>
        <v>1</v>
      </c>
      <c r="X190" s="51">
        <f t="shared" si="50"/>
        <v>0</v>
      </c>
      <c r="Y190" s="57">
        <f t="shared" si="51"/>
      </c>
      <c r="Z190" s="57">
        <f t="shared" si="52"/>
      </c>
    </row>
    <row r="191" spans="3:26" ht="12.75">
      <c r="C191" s="21">
        <v>38119</v>
      </c>
      <c r="D191" s="18">
        <v>25.87</v>
      </c>
      <c r="E191" s="18">
        <v>26</v>
      </c>
      <c r="F191" s="18">
        <v>25.43</v>
      </c>
      <c r="G191" s="18">
        <v>25.94</v>
      </c>
      <c r="H191" s="19">
        <v>64145600</v>
      </c>
      <c r="I191" s="42">
        <v>22.99</v>
      </c>
      <c r="K191" s="24">
        <f t="shared" si="43"/>
        <v>0</v>
      </c>
      <c r="L191" s="33">
        <f t="shared" si="44"/>
        <v>64145.6</v>
      </c>
      <c r="S191" s="52">
        <f t="shared" si="45"/>
        <v>-0.10999999999999943</v>
      </c>
      <c r="T191" s="52">
        <f t="shared" si="46"/>
        <v>-0.35999999999999943</v>
      </c>
      <c r="U191" s="49">
        <f t="shared" si="47"/>
        <v>0</v>
      </c>
      <c r="V191" s="49">
        <f t="shared" si="48"/>
        <v>0</v>
      </c>
      <c r="W191" s="51">
        <f t="shared" si="49"/>
        <v>0</v>
      </c>
      <c r="X191" s="51">
        <f t="shared" si="50"/>
        <v>1</v>
      </c>
      <c r="Y191" s="57">
        <f t="shared" si="51"/>
      </c>
      <c r="Z191" s="57">
        <f t="shared" si="52"/>
      </c>
    </row>
    <row r="192" spans="3:26" ht="12.75">
      <c r="C192" s="21">
        <v>38120</v>
      </c>
      <c r="D192" s="18">
        <v>25.82</v>
      </c>
      <c r="E192" s="18">
        <v>26.19</v>
      </c>
      <c r="F192" s="18">
        <v>25.79</v>
      </c>
      <c r="G192" s="18">
        <v>26.1</v>
      </c>
      <c r="H192" s="19">
        <v>63861500</v>
      </c>
      <c r="I192" s="42">
        <v>23.13</v>
      </c>
      <c r="K192" s="24">
        <f t="shared" si="43"/>
        <v>0.006089604175728569</v>
      </c>
      <c r="L192" s="33">
        <f t="shared" si="44"/>
        <v>63861.5</v>
      </c>
      <c r="S192" s="52">
        <f t="shared" si="45"/>
        <v>0.19000000000000128</v>
      </c>
      <c r="T192" s="52">
        <f t="shared" si="46"/>
        <v>0.35999999999999943</v>
      </c>
      <c r="U192" s="49">
        <f t="shared" si="47"/>
        <v>0</v>
      </c>
      <c r="V192" s="49">
        <f t="shared" si="48"/>
        <v>0</v>
      </c>
      <c r="W192" s="51">
        <f t="shared" si="49"/>
        <v>1</v>
      </c>
      <c r="X192" s="51">
        <f t="shared" si="50"/>
        <v>0</v>
      </c>
      <c r="Y192" s="57">
        <f t="shared" si="51"/>
      </c>
      <c r="Z192" s="57">
        <f t="shared" si="52"/>
      </c>
    </row>
    <row r="193" spans="3:26" ht="12.75">
      <c r="C193" s="21">
        <v>38121</v>
      </c>
      <c r="D193" s="18">
        <v>26</v>
      </c>
      <c r="E193" s="18">
        <v>26.17</v>
      </c>
      <c r="F193" s="18">
        <v>25.64</v>
      </c>
      <c r="G193" s="18">
        <v>25.86</v>
      </c>
      <c r="H193" s="19">
        <v>43775300</v>
      </c>
      <c r="I193" s="42">
        <v>22.92</v>
      </c>
      <c r="K193" s="24">
        <f t="shared" si="43"/>
        <v>-0.009079118028534228</v>
      </c>
      <c r="L193" s="33">
        <f t="shared" si="44"/>
        <v>43775.3</v>
      </c>
      <c r="S193" s="52">
        <f t="shared" si="45"/>
        <v>-0.019999999999999574</v>
      </c>
      <c r="T193" s="52">
        <f t="shared" si="46"/>
        <v>-0.14999999999999858</v>
      </c>
      <c r="U193" s="49">
        <f t="shared" si="47"/>
        <v>0</v>
      </c>
      <c r="V193" s="49">
        <f t="shared" si="48"/>
        <v>0</v>
      </c>
      <c r="W193" s="51">
        <f t="shared" si="49"/>
        <v>0</v>
      </c>
      <c r="X193" s="51">
        <f t="shared" si="50"/>
        <v>1</v>
      </c>
      <c r="Y193" s="57">
        <f t="shared" si="51"/>
      </c>
      <c r="Z193" s="57">
        <f t="shared" si="52"/>
      </c>
    </row>
    <row r="194" spans="3:26" ht="12.75">
      <c r="C194" s="21">
        <v>38124</v>
      </c>
      <c r="D194" s="18">
        <v>25.47</v>
      </c>
      <c r="E194" s="18">
        <v>25.79</v>
      </c>
      <c r="F194" s="18">
        <v>25.42</v>
      </c>
      <c r="G194" s="18">
        <v>25.54</v>
      </c>
      <c r="H194" s="19">
        <v>55149600</v>
      </c>
      <c r="I194" s="42">
        <v>22.64</v>
      </c>
      <c r="K194" s="24">
        <f t="shared" si="43"/>
        <v>-0.012216404886561949</v>
      </c>
      <c r="L194" s="33">
        <f t="shared" si="44"/>
        <v>55149.6</v>
      </c>
      <c r="S194" s="52">
        <f t="shared" si="45"/>
        <v>-0.38000000000000256</v>
      </c>
      <c r="T194" s="52">
        <f t="shared" si="46"/>
        <v>-0.21999999999999886</v>
      </c>
      <c r="U194" s="49">
        <f t="shared" si="47"/>
        <v>0</v>
      </c>
      <c r="V194" s="49">
        <f t="shared" si="48"/>
        <v>0</v>
      </c>
      <c r="W194" s="51">
        <f t="shared" si="49"/>
        <v>0</v>
      </c>
      <c r="X194" s="51">
        <f t="shared" si="50"/>
        <v>1</v>
      </c>
      <c r="Y194" s="57">
        <f t="shared" si="51"/>
      </c>
      <c r="Z194" s="57">
        <f t="shared" si="52"/>
      </c>
    </row>
    <row r="195" spans="3:26" ht="12.75">
      <c r="C195" s="21">
        <v>38125</v>
      </c>
      <c r="D195" s="18">
        <v>25.7</v>
      </c>
      <c r="E195" s="18">
        <v>25.97</v>
      </c>
      <c r="F195" s="18">
        <v>25.64</v>
      </c>
      <c r="G195" s="18">
        <v>25.83</v>
      </c>
      <c r="H195" s="19">
        <v>58158600</v>
      </c>
      <c r="I195" s="42">
        <v>22.9</v>
      </c>
      <c r="K195" s="24">
        <f t="shared" si="43"/>
        <v>0.011484098939929188</v>
      </c>
      <c r="L195" s="33">
        <f t="shared" si="44"/>
        <v>58158.6</v>
      </c>
      <c r="S195" s="52">
        <f t="shared" si="45"/>
        <v>0.17999999999999972</v>
      </c>
      <c r="T195" s="52">
        <f t="shared" si="46"/>
        <v>0.21999999999999886</v>
      </c>
      <c r="U195" s="49">
        <f t="shared" si="47"/>
        <v>0</v>
      </c>
      <c r="V195" s="49">
        <f t="shared" si="48"/>
        <v>0</v>
      </c>
      <c r="W195" s="51">
        <f t="shared" si="49"/>
        <v>1</v>
      </c>
      <c r="X195" s="51">
        <f t="shared" si="50"/>
        <v>0</v>
      </c>
      <c r="Y195" s="57">
        <f t="shared" si="51"/>
      </c>
      <c r="Z195" s="57">
        <f t="shared" si="52"/>
      </c>
    </row>
    <row r="196" spans="3:26" ht="12.75">
      <c r="C196" s="21">
        <v>38126</v>
      </c>
      <c r="D196" s="18">
        <v>26.03</v>
      </c>
      <c r="E196" s="18">
        <v>26.27</v>
      </c>
      <c r="F196" s="18">
        <v>25.62</v>
      </c>
      <c r="G196" s="18">
        <v>25.62</v>
      </c>
      <c r="H196" s="19">
        <v>60052800</v>
      </c>
      <c r="I196" s="42">
        <v>22.71</v>
      </c>
      <c r="K196" s="24">
        <f t="shared" si="43"/>
        <v>-0.008296943231440923</v>
      </c>
      <c r="L196" s="33">
        <f t="shared" si="44"/>
        <v>60052.8</v>
      </c>
      <c r="S196" s="52">
        <f t="shared" si="45"/>
        <v>0.3000000000000007</v>
      </c>
      <c r="T196" s="52">
        <f t="shared" si="46"/>
        <v>-0.019999999999999574</v>
      </c>
      <c r="U196" s="49">
        <f t="shared" si="47"/>
        <v>0</v>
      </c>
      <c r="V196" s="49">
        <f t="shared" si="48"/>
        <v>1</v>
      </c>
      <c r="W196" s="51">
        <f t="shared" si="49"/>
        <v>0</v>
      </c>
      <c r="X196" s="51">
        <f t="shared" si="50"/>
        <v>0</v>
      </c>
      <c r="Y196" s="57">
        <f t="shared" si="51"/>
      </c>
      <c r="Z196" s="57">
        <f t="shared" si="52"/>
      </c>
    </row>
    <row r="197" spans="3:26" ht="12.75">
      <c r="C197" s="21">
        <v>38127</v>
      </c>
      <c r="D197" s="18">
        <v>25.75</v>
      </c>
      <c r="E197" s="18">
        <v>25.87</v>
      </c>
      <c r="F197" s="18">
        <v>25.59</v>
      </c>
      <c r="G197" s="18">
        <v>25.73</v>
      </c>
      <c r="H197" s="19">
        <v>52089900</v>
      </c>
      <c r="I197" s="42">
        <v>22.81</v>
      </c>
      <c r="K197" s="24">
        <f t="shared" si="43"/>
        <v>0.004403346543372821</v>
      </c>
      <c r="L197" s="33">
        <f t="shared" si="44"/>
        <v>52089.9</v>
      </c>
      <c r="S197" s="52">
        <f t="shared" si="45"/>
        <v>-0.3999999999999986</v>
      </c>
      <c r="T197" s="52">
        <f t="shared" si="46"/>
        <v>-0.030000000000001137</v>
      </c>
      <c r="U197" s="49">
        <f t="shared" si="47"/>
        <v>0</v>
      </c>
      <c r="V197" s="49">
        <f t="shared" si="48"/>
        <v>0</v>
      </c>
      <c r="W197" s="51">
        <f t="shared" si="49"/>
        <v>0</v>
      </c>
      <c r="X197" s="51">
        <f t="shared" si="50"/>
        <v>1</v>
      </c>
      <c r="Y197" s="57">
        <f t="shared" si="51"/>
      </c>
      <c r="Z197" s="57">
        <f t="shared" si="52"/>
      </c>
    </row>
    <row r="198" spans="3:26" ht="12.75">
      <c r="C198" s="21">
        <v>38128</v>
      </c>
      <c r="D198" s="18">
        <v>25.97</v>
      </c>
      <c r="E198" s="18">
        <v>26.2</v>
      </c>
      <c r="F198" s="18">
        <v>25.78</v>
      </c>
      <c r="G198" s="18">
        <v>25.89</v>
      </c>
      <c r="H198" s="19">
        <v>57809300</v>
      </c>
      <c r="I198" s="42">
        <v>22.95</v>
      </c>
      <c r="K198" s="24">
        <f t="shared" si="43"/>
        <v>0.006137658921525624</v>
      </c>
      <c r="L198" s="33">
        <f t="shared" si="44"/>
        <v>57809.3</v>
      </c>
      <c r="S198" s="52">
        <f t="shared" si="45"/>
        <v>0.3299999999999983</v>
      </c>
      <c r="T198" s="52">
        <f t="shared" si="46"/>
        <v>0.19000000000000128</v>
      </c>
      <c r="U198" s="49">
        <f t="shared" si="47"/>
        <v>0</v>
      </c>
      <c r="V198" s="49">
        <f t="shared" si="48"/>
        <v>0</v>
      </c>
      <c r="W198" s="51">
        <f t="shared" si="49"/>
        <v>1</v>
      </c>
      <c r="X198" s="51">
        <f t="shared" si="50"/>
        <v>0</v>
      </c>
      <c r="Y198" s="57">
        <f t="shared" si="51"/>
      </c>
      <c r="Z198" s="57">
        <f t="shared" si="52"/>
      </c>
    </row>
    <row r="199" spans="3:26" ht="12.75">
      <c r="C199" s="21">
        <v>38131</v>
      </c>
      <c r="D199" s="18">
        <v>26.05</v>
      </c>
      <c r="E199" s="18">
        <v>26.17</v>
      </c>
      <c r="F199" s="18">
        <v>25.74</v>
      </c>
      <c r="G199" s="18">
        <v>25.76</v>
      </c>
      <c r="H199" s="19">
        <v>56250500</v>
      </c>
      <c r="I199" s="42">
        <v>22.83</v>
      </c>
      <c r="K199" s="24">
        <f t="shared" si="43"/>
        <v>-0.005228758169934733</v>
      </c>
      <c r="L199" s="33">
        <f t="shared" si="44"/>
        <v>56250.5</v>
      </c>
      <c r="S199" s="52">
        <f t="shared" si="45"/>
        <v>-0.029999999999997584</v>
      </c>
      <c r="T199" s="52">
        <f t="shared" si="46"/>
        <v>-0.0400000000000027</v>
      </c>
      <c r="U199" s="49">
        <f t="shared" si="47"/>
        <v>0</v>
      </c>
      <c r="V199" s="49">
        <f t="shared" si="48"/>
        <v>0</v>
      </c>
      <c r="W199" s="51">
        <f t="shared" si="49"/>
        <v>0</v>
      </c>
      <c r="X199" s="51">
        <f t="shared" si="50"/>
        <v>1</v>
      </c>
      <c r="Y199" s="57">
        <f t="shared" si="51"/>
      </c>
      <c r="Z199" s="57">
        <f t="shared" si="52"/>
      </c>
    </row>
    <row r="200" spans="3:26" ht="12.75">
      <c r="C200" s="21">
        <v>38132</v>
      </c>
      <c r="D200" s="18">
        <v>25.71</v>
      </c>
      <c r="E200" s="18">
        <v>26.19</v>
      </c>
      <c r="F200" s="18">
        <v>25.6</v>
      </c>
      <c r="G200" s="18">
        <v>26.1</v>
      </c>
      <c r="H200" s="19">
        <v>66615000</v>
      </c>
      <c r="I200" s="42">
        <v>23.13</v>
      </c>
      <c r="K200" s="24">
        <f t="shared" si="43"/>
        <v>0.013140604467805517</v>
      </c>
      <c r="L200" s="33">
        <f t="shared" si="44"/>
        <v>66615</v>
      </c>
      <c r="S200" s="52">
        <f t="shared" si="45"/>
        <v>0.019999999999999574</v>
      </c>
      <c r="T200" s="52">
        <f t="shared" si="46"/>
        <v>-0.13999999999999702</v>
      </c>
      <c r="U200" s="49">
        <f t="shared" si="47"/>
        <v>0</v>
      </c>
      <c r="V200" s="49">
        <f t="shared" si="48"/>
        <v>1</v>
      </c>
      <c r="W200" s="51">
        <f t="shared" si="49"/>
        <v>0</v>
      </c>
      <c r="X200" s="51">
        <f t="shared" si="50"/>
        <v>0</v>
      </c>
      <c r="Y200" s="57">
        <f t="shared" si="51"/>
      </c>
      <c r="Z200" s="57">
        <f t="shared" si="52"/>
      </c>
    </row>
    <row r="201" spans="3:26" ht="12.75">
      <c r="C201" s="21">
        <v>38133</v>
      </c>
      <c r="D201" s="18">
        <v>25.99</v>
      </c>
      <c r="E201" s="18">
        <v>26.15</v>
      </c>
      <c r="F201" s="18">
        <v>25.85</v>
      </c>
      <c r="G201" s="18">
        <v>26.14</v>
      </c>
      <c r="H201" s="19">
        <v>50306900</v>
      </c>
      <c r="I201" s="42">
        <v>23.17</v>
      </c>
      <c r="K201" s="24">
        <f t="shared" si="43"/>
        <v>0.0017293558149591437</v>
      </c>
      <c r="L201" s="33">
        <f t="shared" si="44"/>
        <v>50306.9</v>
      </c>
      <c r="S201" s="52">
        <f t="shared" si="45"/>
        <v>-0.0400000000000027</v>
      </c>
      <c r="T201" s="52">
        <f t="shared" si="46"/>
        <v>0.25</v>
      </c>
      <c r="U201" s="49">
        <f t="shared" si="47"/>
        <v>1</v>
      </c>
      <c r="V201" s="49">
        <f t="shared" si="48"/>
        <v>0</v>
      </c>
      <c r="W201" s="51">
        <f t="shared" si="49"/>
        <v>0</v>
      </c>
      <c r="X201" s="51">
        <f t="shared" si="50"/>
        <v>0</v>
      </c>
      <c r="Y201" s="57">
        <f t="shared" si="51"/>
      </c>
      <c r="Z201" s="57">
        <f t="shared" si="52"/>
      </c>
    </row>
    <row r="202" spans="3:26" ht="12.75">
      <c r="C202" s="21">
        <v>38134</v>
      </c>
      <c r="D202" s="18">
        <v>26.16</v>
      </c>
      <c r="E202" s="18">
        <v>26.19</v>
      </c>
      <c r="F202" s="18">
        <v>25.92</v>
      </c>
      <c r="G202" s="18">
        <v>26.19</v>
      </c>
      <c r="H202" s="19">
        <v>49071900</v>
      </c>
      <c r="I202" s="42">
        <v>23.21</v>
      </c>
      <c r="K202" s="24">
        <f t="shared" si="43"/>
        <v>0.0017263703064307467</v>
      </c>
      <c r="L202" s="33">
        <f t="shared" si="44"/>
        <v>49071.9</v>
      </c>
      <c r="S202" s="52">
        <f t="shared" si="45"/>
        <v>0.0400000000000027</v>
      </c>
      <c r="T202" s="52">
        <f t="shared" si="46"/>
        <v>0.07000000000000028</v>
      </c>
      <c r="U202" s="49">
        <f t="shared" si="47"/>
        <v>0</v>
      </c>
      <c r="V202" s="49">
        <f t="shared" si="48"/>
        <v>0</v>
      </c>
      <c r="W202" s="51">
        <f t="shared" si="49"/>
        <v>1</v>
      </c>
      <c r="X202" s="51">
        <f t="shared" si="50"/>
        <v>0</v>
      </c>
      <c r="Y202" s="57">
        <f t="shared" si="51"/>
        <v>26.19</v>
      </c>
      <c r="Z202" s="57">
        <f t="shared" si="52"/>
      </c>
    </row>
    <row r="203" spans="3:26" ht="12.75">
      <c r="C203" s="21">
        <v>38135</v>
      </c>
      <c r="D203" s="18">
        <v>26.14</v>
      </c>
      <c r="E203" s="18">
        <v>26.35</v>
      </c>
      <c r="F203" s="18">
        <v>26.02</v>
      </c>
      <c r="G203" s="18">
        <v>26.23</v>
      </c>
      <c r="H203" s="19">
        <v>37393000</v>
      </c>
      <c r="I203" s="42">
        <v>23.25</v>
      </c>
      <c r="K203" s="24">
        <f t="shared" si="43"/>
        <v>0.0017233950883239757</v>
      </c>
      <c r="L203" s="33">
        <f t="shared" si="44"/>
        <v>37393</v>
      </c>
      <c r="S203" s="52">
        <f t="shared" si="45"/>
        <v>0.16000000000000014</v>
      </c>
      <c r="T203" s="52">
        <f t="shared" si="46"/>
        <v>0.09999999999999787</v>
      </c>
      <c r="U203" s="49">
        <f t="shared" si="47"/>
        <v>0</v>
      </c>
      <c r="V203" s="49">
        <f t="shared" si="48"/>
        <v>0</v>
      </c>
      <c r="W203" s="51">
        <f t="shared" si="49"/>
        <v>1</v>
      </c>
      <c r="X203" s="51">
        <f t="shared" si="50"/>
        <v>0</v>
      </c>
      <c r="Y203" s="57">
        <f t="shared" si="51"/>
      </c>
      <c r="Z203" s="57">
        <f t="shared" si="52"/>
      </c>
    </row>
    <row r="204" spans="3:26" ht="12.75">
      <c r="C204" s="21">
        <v>38139</v>
      </c>
      <c r="D204" s="18">
        <v>26.13</v>
      </c>
      <c r="E204" s="18">
        <v>26.27</v>
      </c>
      <c r="F204" s="18">
        <v>25.87</v>
      </c>
      <c r="G204" s="18">
        <v>26.11</v>
      </c>
      <c r="H204" s="19">
        <v>48369500</v>
      </c>
      <c r="I204" s="42">
        <v>23.14</v>
      </c>
      <c r="K204" s="24">
        <f t="shared" si="43"/>
        <v>-0.004731182795698952</v>
      </c>
      <c r="L204" s="33">
        <f t="shared" si="44"/>
        <v>48369.5</v>
      </c>
      <c r="S204" s="52">
        <f t="shared" si="45"/>
        <v>-0.08000000000000185</v>
      </c>
      <c r="T204" s="52">
        <f t="shared" si="46"/>
        <v>-0.14999999999999858</v>
      </c>
      <c r="U204" s="49">
        <f t="shared" si="47"/>
        <v>0</v>
      </c>
      <c r="V204" s="49">
        <f t="shared" si="48"/>
        <v>0</v>
      </c>
      <c r="W204" s="51">
        <f t="shared" si="49"/>
        <v>0</v>
      </c>
      <c r="X204" s="51">
        <f t="shared" si="50"/>
        <v>1</v>
      </c>
      <c r="Y204" s="57">
        <f t="shared" si="51"/>
      </c>
      <c r="Z204" s="57">
        <f t="shared" si="52"/>
      </c>
    </row>
    <row r="205" spans="3:26" ht="12.75">
      <c r="C205" s="21">
        <v>38140</v>
      </c>
      <c r="D205" s="18">
        <v>26.12</v>
      </c>
      <c r="E205" s="18">
        <v>26.28</v>
      </c>
      <c r="F205" s="18">
        <v>26.01</v>
      </c>
      <c r="G205" s="18">
        <v>26.13</v>
      </c>
      <c r="H205" s="19">
        <v>54020000</v>
      </c>
      <c r="I205" s="42">
        <v>23.16</v>
      </c>
      <c r="K205" s="24">
        <f t="shared" si="43"/>
        <v>0.0008643042350906516</v>
      </c>
      <c r="L205" s="33">
        <f t="shared" si="44"/>
        <v>54020</v>
      </c>
      <c r="S205" s="52">
        <f t="shared" si="45"/>
        <v>0.010000000000001563</v>
      </c>
      <c r="T205" s="52">
        <f t="shared" si="46"/>
        <v>0.14000000000000057</v>
      </c>
      <c r="U205" s="49">
        <f t="shared" si="47"/>
        <v>0</v>
      </c>
      <c r="V205" s="49">
        <f t="shared" si="48"/>
        <v>0</v>
      </c>
      <c r="W205" s="51">
        <f t="shared" si="49"/>
        <v>1</v>
      </c>
      <c r="X205" s="51">
        <f t="shared" si="50"/>
        <v>0</v>
      </c>
      <c r="Y205" s="57">
        <f t="shared" si="51"/>
      </c>
      <c r="Z205" s="57">
        <f t="shared" si="52"/>
      </c>
    </row>
    <row r="206" spans="3:26" ht="12.75">
      <c r="C206" s="21">
        <v>38141</v>
      </c>
      <c r="D206" s="18">
        <v>26.05</v>
      </c>
      <c r="E206" s="18">
        <v>26.13</v>
      </c>
      <c r="F206" s="18">
        <v>25.86</v>
      </c>
      <c r="G206" s="18">
        <v>25.89</v>
      </c>
      <c r="H206" s="19">
        <v>45933100</v>
      </c>
      <c r="I206" s="42">
        <v>22.95</v>
      </c>
      <c r="K206" s="24">
        <f t="shared" si="43"/>
        <v>-0.0090673575129534</v>
      </c>
      <c r="L206" s="33">
        <f t="shared" si="44"/>
        <v>45933.1</v>
      </c>
      <c r="S206" s="52">
        <f t="shared" si="45"/>
        <v>-0.15000000000000213</v>
      </c>
      <c r="T206" s="52">
        <f t="shared" si="46"/>
        <v>-0.15000000000000213</v>
      </c>
      <c r="U206" s="49">
        <f t="shared" si="47"/>
        <v>0</v>
      </c>
      <c r="V206" s="49">
        <f t="shared" si="48"/>
        <v>0</v>
      </c>
      <c r="W206" s="51">
        <f t="shared" si="49"/>
        <v>0</v>
      </c>
      <c r="X206" s="51">
        <f t="shared" si="50"/>
        <v>1</v>
      </c>
      <c r="Y206" s="57">
        <f t="shared" si="51"/>
      </c>
      <c r="Z206" s="57">
        <f t="shared" si="52"/>
      </c>
    </row>
    <row r="207" spans="3:26" ht="12.75">
      <c r="C207" s="21">
        <v>38142</v>
      </c>
      <c r="D207" s="18">
        <v>26.03</v>
      </c>
      <c r="E207" s="18">
        <v>26.24</v>
      </c>
      <c r="F207" s="18">
        <v>25.94</v>
      </c>
      <c r="G207" s="18">
        <v>25.95</v>
      </c>
      <c r="H207" s="19">
        <v>48815300</v>
      </c>
      <c r="I207" s="42">
        <v>23</v>
      </c>
      <c r="K207" s="24">
        <f t="shared" si="43"/>
        <v>0.002178649237472907</v>
      </c>
      <c r="L207" s="33">
        <f t="shared" si="44"/>
        <v>48815.3</v>
      </c>
      <c r="S207" s="52">
        <f t="shared" si="45"/>
        <v>0.10999999999999943</v>
      </c>
      <c r="T207" s="52">
        <f t="shared" si="46"/>
        <v>0.08000000000000185</v>
      </c>
      <c r="U207" s="49">
        <f t="shared" si="47"/>
        <v>0</v>
      </c>
      <c r="V207" s="49">
        <f t="shared" si="48"/>
        <v>0</v>
      </c>
      <c r="W207" s="51">
        <f t="shared" si="49"/>
        <v>1</v>
      </c>
      <c r="X207" s="51">
        <f t="shared" si="50"/>
        <v>0</v>
      </c>
      <c r="Y207" s="57">
        <f t="shared" si="51"/>
      </c>
      <c r="Z207" s="57">
        <f t="shared" si="52"/>
      </c>
    </row>
    <row r="208" spans="3:26" ht="12.75">
      <c r="C208" s="21">
        <v>38145</v>
      </c>
      <c r="D208" s="18">
        <v>26.02</v>
      </c>
      <c r="E208" s="18">
        <v>26.43</v>
      </c>
      <c r="F208" s="18">
        <v>25.97</v>
      </c>
      <c r="G208" s="18">
        <v>26.43</v>
      </c>
      <c r="H208" s="19">
        <v>65218600</v>
      </c>
      <c r="I208" s="42">
        <v>23.43</v>
      </c>
      <c r="K208" s="24">
        <f t="shared" si="43"/>
        <v>0.018695652173913002</v>
      </c>
      <c r="L208" s="33">
        <f t="shared" si="44"/>
        <v>65218.6</v>
      </c>
      <c r="S208" s="52">
        <f t="shared" si="45"/>
        <v>0.19000000000000128</v>
      </c>
      <c r="T208" s="52">
        <f t="shared" si="46"/>
        <v>0.029999999999997584</v>
      </c>
      <c r="U208" s="49">
        <f t="shared" si="47"/>
        <v>0</v>
      </c>
      <c r="V208" s="49">
        <f t="shared" si="48"/>
        <v>0</v>
      </c>
      <c r="W208" s="51">
        <f t="shared" si="49"/>
        <v>1</v>
      </c>
      <c r="X208" s="51">
        <f t="shared" si="50"/>
        <v>0</v>
      </c>
      <c r="Y208" s="57">
        <f t="shared" si="51"/>
      </c>
      <c r="Z208" s="57">
        <f t="shared" si="52"/>
      </c>
    </row>
    <row r="209" spans="3:26" ht="12.75">
      <c r="C209" s="21">
        <v>38146</v>
      </c>
      <c r="D209" s="18">
        <v>26.28</v>
      </c>
      <c r="E209" s="18">
        <v>26.65</v>
      </c>
      <c r="F209" s="18">
        <v>26.24</v>
      </c>
      <c r="G209" s="18">
        <v>26.6</v>
      </c>
      <c r="H209" s="19">
        <v>58447700</v>
      </c>
      <c r="I209" s="42">
        <v>23.58</v>
      </c>
      <c r="K209" s="24">
        <f t="shared" si="43"/>
        <v>0.006402048655569814</v>
      </c>
      <c r="L209" s="33">
        <f t="shared" si="44"/>
        <v>58447.7</v>
      </c>
      <c r="S209" s="52">
        <f t="shared" si="45"/>
        <v>0.21999999999999886</v>
      </c>
      <c r="T209" s="52">
        <f t="shared" si="46"/>
        <v>0.2699999999999996</v>
      </c>
      <c r="U209" s="49">
        <f t="shared" si="47"/>
        <v>0</v>
      </c>
      <c r="V209" s="49">
        <f t="shared" si="48"/>
        <v>0</v>
      </c>
      <c r="W209" s="51">
        <f t="shared" si="49"/>
        <v>1</v>
      </c>
      <c r="X209" s="51">
        <f t="shared" si="50"/>
        <v>0</v>
      </c>
      <c r="Y209" s="57">
        <f t="shared" si="51"/>
      </c>
      <c r="Z209" s="57">
        <f t="shared" si="52"/>
      </c>
    </row>
    <row r="210" spans="3:26" ht="12.75">
      <c r="C210" s="21">
        <v>38147</v>
      </c>
      <c r="D210" s="18">
        <v>26.4</v>
      </c>
      <c r="E210" s="18">
        <v>26.65</v>
      </c>
      <c r="F210" s="18">
        <v>26.4</v>
      </c>
      <c r="G210" s="18">
        <v>26.47</v>
      </c>
      <c r="H210" s="19">
        <v>50385500</v>
      </c>
      <c r="I210" s="42">
        <v>23.46</v>
      </c>
      <c r="K210" s="24">
        <f t="shared" si="43"/>
        <v>-0.0050890585241729624</v>
      </c>
      <c r="L210" s="33">
        <f t="shared" si="44"/>
        <v>50385.5</v>
      </c>
      <c r="S210" s="52">
        <f t="shared" si="45"/>
        <v>0</v>
      </c>
      <c r="T210" s="52">
        <f t="shared" si="46"/>
        <v>0.16000000000000014</v>
      </c>
      <c r="U210" s="49">
        <f t="shared" si="47"/>
        <v>0</v>
      </c>
      <c r="V210" s="49">
        <f t="shared" si="48"/>
        <v>0</v>
      </c>
      <c r="W210" s="51">
        <f t="shared" si="49"/>
        <v>0</v>
      </c>
      <c r="X210" s="51">
        <f t="shared" si="50"/>
        <v>0</v>
      </c>
      <c r="Y210" s="57">
        <f t="shared" si="51"/>
      </c>
      <c r="Z210" s="57">
        <f t="shared" si="52"/>
      </c>
    </row>
    <row r="211" spans="3:26" ht="12.75">
      <c r="C211" s="21">
        <v>38148</v>
      </c>
      <c r="D211" s="18">
        <v>26.38</v>
      </c>
      <c r="E211" s="18">
        <v>26.79</v>
      </c>
      <c r="F211" s="18">
        <v>26.38</v>
      </c>
      <c r="G211" s="18">
        <v>26.77</v>
      </c>
      <c r="H211" s="19">
        <v>48109200</v>
      </c>
      <c r="I211" s="42">
        <v>23.73</v>
      </c>
      <c r="K211" s="24">
        <f t="shared" si="43"/>
        <v>0.011508951406649537</v>
      </c>
      <c r="L211" s="33">
        <f t="shared" si="44"/>
        <v>48109.2</v>
      </c>
      <c r="S211" s="52">
        <f t="shared" si="45"/>
        <v>0.14000000000000057</v>
      </c>
      <c r="T211" s="52">
        <f t="shared" si="46"/>
        <v>-0.019999999999999574</v>
      </c>
      <c r="U211" s="49">
        <f t="shared" si="47"/>
        <v>0</v>
      </c>
      <c r="V211" s="49">
        <f t="shared" si="48"/>
        <v>1</v>
      </c>
      <c r="W211" s="51">
        <f t="shared" si="49"/>
        <v>0</v>
      </c>
      <c r="X211" s="51">
        <f t="shared" si="50"/>
        <v>0</v>
      </c>
      <c r="Y211" s="57">
        <f t="shared" si="51"/>
      </c>
      <c r="Z211" s="57">
        <f t="shared" si="52"/>
      </c>
    </row>
    <row r="212" spans="3:26" ht="12.75">
      <c r="C212" s="21">
        <v>38152</v>
      </c>
      <c r="D212" s="18">
        <v>26.55</v>
      </c>
      <c r="E212" s="18">
        <v>26.9</v>
      </c>
      <c r="F212" s="18">
        <v>26.53</v>
      </c>
      <c r="G212" s="18">
        <v>26.9</v>
      </c>
      <c r="H212" s="19">
        <v>67377504</v>
      </c>
      <c r="I212" s="42">
        <v>23.84</v>
      </c>
      <c r="K212" s="24">
        <f t="shared" si="43"/>
        <v>0.004635482511588629</v>
      </c>
      <c r="L212" s="33">
        <f t="shared" si="44"/>
        <v>67377.504</v>
      </c>
      <c r="S212" s="52">
        <f t="shared" si="45"/>
        <v>0.10999999999999943</v>
      </c>
      <c r="T212" s="52">
        <f t="shared" si="46"/>
        <v>0.15000000000000213</v>
      </c>
      <c r="U212" s="49">
        <f t="shared" si="47"/>
        <v>0</v>
      </c>
      <c r="V212" s="49">
        <f t="shared" si="48"/>
        <v>0</v>
      </c>
      <c r="W212" s="51">
        <f t="shared" si="49"/>
        <v>1</v>
      </c>
      <c r="X212" s="51">
        <f t="shared" si="50"/>
        <v>0</v>
      </c>
      <c r="Y212" s="57">
        <f t="shared" si="51"/>
      </c>
      <c r="Z212" s="57">
        <f t="shared" si="52"/>
      </c>
    </row>
    <row r="213" spans="3:26" ht="12.75">
      <c r="C213" s="21">
        <v>38153</v>
      </c>
      <c r="D213" s="18">
        <v>26.99</v>
      </c>
      <c r="E213" s="18">
        <v>27.6</v>
      </c>
      <c r="F213" s="18">
        <v>26.97</v>
      </c>
      <c r="G213" s="18">
        <v>27.41</v>
      </c>
      <c r="H213" s="19">
        <v>114183400</v>
      </c>
      <c r="I213" s="42">
        <v>24.3</v>
      </c>
      <c r="K213" s="24">
        <f t="shared" si="43"/>
        <v>0.019295302013422777</v>
      </c>
      <c r="L213" s="33">
        <f t="shared" si="44"/>
        <v>114183.4</v>
      </c>
      <c r="S213" s="52">
        <f t="shared" si="45"/>
        <v>0.7000000000000028</v>
      </c>
      <c r="T213" s="52">
        <f t="shared" si="46"/>
        <v>0.4399999999999977</v>
      </c>
      <c r="U213" s="49">
        <f t="shared" si="47"/>
        <v>0</v>
      </c>
      <c r="V213" s="49">
        <f t="shared" si="48"/>
        <v>0</v>
      </c>
      <c r="W213" s="51">
        <f t="shared" si="49"/>
        <v>1</v>
      </c>
      <c r="X213" s="51">
        <f t="shared" si="50"/>
        <v>0</v>
      </c>
      <c r="Y213" s="57">
        <f t="shared" si="51"/>
      </c>
      <c r="Z213" s="57">
        <f t="shared" si="52"/>
      </c>
    </row>
    <row r="214" spans="3:26" ht="12.75">
      <c r="C214" s="21">
        <v>38154</v>
      </c>
      <c r="D214" s="18">
        <v>27.34</v>
      </c>
      <c r="E214" s="18">
        <v>27.5</v>
      </c>
      <c r="F214" s="18">
        <v>27.15</v>
      </c>
      <c r="G214" s="18">
        <v>27.32</v>
      </c>
      <c r="H214" s="19">
        <v>67431104</v>
      </c>
      <c r="I214" s="42">
        <v>24.22</v>
      </c>
      <c r="K214" s="24">
        <f t="shared" si="43"/>
        <v>-0.003292181069958877</v>
      </c>
      <c r="L214" s="33">
        <f t="shared" si="44"/>
        <v>67431.104</v>
      </c>
      <c r="S214" s="52">
        <f t="shared" si="45"/>
        <v>-0.10000000000000142</v>
      </c>
      <c r="T214" s="52">
        <f t="shared" si="46"/>
        <v>0.17999999999999972</v>
      </c>
      <c r="U214" s="49">
        <f t="shared" si="47"/>
        <v>1</v>
      </c>
      <c r="V214" s="49">
        <f t="shared" si="48"/>
        <v>0</v>
      </c>
      <c r="W214" s="51">
        <f t="shared" si="49"/>
        <v>0</v>
      </c>
      <c r="X214" s="51">
        <f t="shared" si="50"/>
        <v>0</v>
      </c>
      <c r="Y214" s="57">
        <f t="shared" si="51"/>
      </c>
      <c r="Z214" s="57">
        <f t="shared" si="52"/>
      </c>
    </row>
    <row r="215" spans="3:26" ht="12.75">
      <c r="C215" s="21">
        <v>38155</v>
      </c>
      <c r="D215" s="18">
        <v>27.31</v>
      </c>
      <c r="E215" s="18">
        <v>27.92</v>
      </c>
      <c r="F215" s="18">
        <v>27.29</v>
      </c>
      <c r="G215" s="18">
        <v>27.77</v>
      </c>
      <c r="H215" s="19">
        <v>105427504</v>
      </c>
      <c r="I215" s="42">
        <v>24.62</v>
      </c>
      <c r="K215" s="24">
        <f t="shared" si="43"/>
        <v>0.01651527663088359</v>
      </c>
      <c r="L215" s="33">
        <f t="shared" si="44"/>
        <v>105427.504</v>
      </c>
      <c r="S215" s="52">
        <f t="shared" si="45"/>
        <v>0.4200000000000017</v>
      </c>
      <c r="T215" s="52">
        <f t="shared" si="46"/>
        <v>0.14000000000000057</v>
      </c>
      <c r="U215" s="49">
        <f t="shared" si="47"/>
        <v>0</v>
      </c>
      <c r="V215" s="49">
        <f t="shared" si="48"/>
        <v>0</v>
      </c>
      <c r="W215" s="51">
        <f t="shared" si="49"/>
        <v>1</v>
      </c>
      <c r="X215" s="51">
        <f t="shared" si="50"/>
        <v>0</v>
      </c>
      <c r="Y215" s="57">
        <f t="shared" si="51"/>
        <v>27.77</v>
      </c>
      <c r="Z215" s="57">
        <f t="shared" si="52"/>
      </c>
    </row>
    <row r="216" spans="3:26" ht="12.75">
      <c r="C216" s="21">
        <v>38156</v>
      </c>
      <c r="D216" s="18">
        <v>27.77</v>
      </c>
      <c r="E216" s="18">
        <v>28.5</v>
      </c>
      <c r="F216" s="18">
        <v>27.7</v>
      </c>
      <c r="G216" s="18">
        <v>28.35</v>
      </c>
      <c r="H216" s="19">
        <v>134218704</v>
      </c>
      <c r="I216" s="42">
        <v>25.13</v>
      </c>
      <c r="K216" s="24">
        <f t="shared" si="43"/>
        <v>0.020714865962631945</v>
      </c>
      <c r="L216" s="33">
        <f t="shared" si="44"/>
        <v>134218.704</v>
      </c>
      <c r="S216" s="52">
        <f t="shared" si="45"/>
        <v>0.5799999999999983</v>
      </c>
      <c r="T216" s="52">
        <f t="shared" si="46"/>
        <v>0.41000000000000014</v>
      </c>
      <c r="U216" s="49">
        <f t="shared" si="47"/>
        <v>0</v>
      </c>
      <c r="V216" s="49">
        <f t="shared" si="48"/>
        <v>0</v>
      </c>
      <c r="W216" s="51">
        <f t="shared" si="49"/>
        <v>1</v>
      </c>
      <c r="X216" s="51">
        <f t="shared" si="50"/>
        <v>0</v>
      </c>
      <c r="Y216" s="57">
        <f t="shared" si="51"/>
      </c>
      <c r="Z216" s="57">
        <f t="shared" si="52"/>
      </c>
    </row>
    <row r="217" spans="3:26" ht="12.75">
      <c r="C217" s="21">
        <v>38159</v>
      </c>
      <c r="D217" s="18">
        <v>28.22</v>
      </c>
      <c r="E217" s="18">
        <v>28.66</v>
      </c>
      <c r="F217" s="18">
        <v>28.12</v>
      </c>
      <c r="G217" s="18">
        <v>28.35</v>
      </c>
      <c r="H217" s="19">
        <v>116881696</v>
      </c>
      <c r="I217" s="42">
        <v>25.13</v>
      </c>
      <c r="K217" s="24">
        <f t="shared" si="43"/>
        <v>0</v>
      </c>
      <c r="L217" s="33">
        <f t="shared" si="44"/>
        <v>116881.696</v>
      </c>
      <c r="S217" s="52">
        <f t="shared" si="45"/>
        <v>0.16000000000000014</v>
      </c>
      <c r="T217" s="52">
        <f t="shared" si="46"/>
        <v>0.4200000000000017</v>
      </c>
      <c r="U217" s="49">
        <f t="shared" si="47"/>
        <v>0</v>
      </c>
      <c r="V217" s="49">
        <f t="shared" si="48"/>
        <v>0</v>
      </c>
      <c r="W217" s="51">
        <f t="shared" si="49"/>
        <v>1</v>
      </c>
      <c r="X217" s="51">
        <f t="shared" si="50"/>
        <v>0</v>
      </c>
      <c r="Y217" s="57">
        <f t="shared" si="51"/>
      </c>
      <c r="Z217" s="57">
        <f t="shared" si="52"/>
      </c>
    </row>
    <row r="218" spans="3:26" ht="12.75">
      <c r="C218" s="21">
        <v>38160</v>
      </c>
      <c r="D218" s="18">
        <v>28.15</v>
      </c>
      <c r="E218" s="18">
        <v>28.35</v>
      </c>
      <c r="F218" s="18">
        <v>27.81</v>
      </c>
      <c r="G218" s="18">
        <v>28.29</v>
      </c>
      <c r="H218" s="19">
        <v>98932000</v>
      </c>
      <c r="I218" s="42">
        <v>25.08</v>
      </c>
      <c r="K218" s="24">
        <f t="shared" si="43"/>
        <v>-0.0019896538002387443</v>
      </c>
      <c r="L218" s="33">
        <f t="shared" si="44"/>
        <v>98932</v>
      </c>
      <c r="S218" s="52">
        <f t="shared" si="45"/>
        <v>-0.3099999999999987</v>
      </c>
      <c r="T218" s="52">
        <f t="shared" si="46"/>
        <v>-0.3100000000000023</v>
      </c>
      <c r="U218" s="49">
        <f t="shared" si="47"/>
        <v>0</v>
      </c>
      <c r="V218" s="49">
        <f t="shared" si="48"/>
        <v>0</v>
      </c>
      <c r="W218" s="51">
        <f t="shared" si="49"/>
        <v>0</v>
      </c>
      <c r="X218" s="51">
        <f t="shared" si="50"/>
        <v>1</v>
      </c>
      <c r="Y218" s="57">
        <f t="shared" si="51"/>
      </c>
      <c r="Z218" s="57">
        <f t="shared" si="52"/>
      </c>
    </row>
    <row r="219" spans="3:26" ht="12.75">
      <c r="C219" s="21">
        <v>38161</v>
      </c>
      <c r="D219" s="18">
        <v>28.2</v>
      </c>
      <c r="E219" s="18">
        <v>28.38</v>
      </c>
      <c r="F219" s="18">
        <v>28</v>
      </c>
      <c r="G219" s="18">
        <v>28.3</v>
      </c>
      <c r="H219" s="19">
        <v>58558400</v>
      </c>
      <c r="I219" s="42">
        <v>25.08</v>
      </c>
      <c r="K219" s="24">
        <f t="shared" si="43"/>
        <v>0</v>
      </c>
      <c r="L219" s="33">
        <f t="shared" si="44"/>
        <v>58558.4</v>
      </c>
      <c r="S219" s="52">
        <f t="shared" si="45"/>
        <v>0.029999999999997584</v>
      </c>
      <c r="T219" s="52">
        <f t="shared" si="46"/>
        <v>0.19000000000000128</v>
      </c>
      <c r="U219" s="49">
        <f t="shared" si="47"/>
        <v>0</v>
      </c>
      <c r="V219" s="49">
        <f t="shared" si="48"/>
        <v>0</v>
      </c>
      <c r="W219" s="51">
        <f t="shared" si="49"/>
        <v>1</v>
      </c>
      <c r="X219" s="51">
        <f t="shared" si="50"/>
        <v>0</v>
      </c>
      <c r="Y219" s="57">
        <f t="shared" si="51"/>
      </c>
      <c r="Z219" s="57">
        <f t="shared" si="52"/>
      </c>
    </row>
    <row r="220" spans="3:26" ht="12.75">
      <c r="C220" s="21">
        <v>38162</v>
      </c>
      <c r="D220" s="18">
        <v>28.48</v>
      </c>
      <c r="E220" s="18">
        <v>28.65</v>
      </c>
      <c r="F220" s="18">
        <v>28.36</v>
      </c>
      <c r="G220" s="18">
        <v>28.39</v>
      </c>
      <c r="H220" s="19">
        <v>65503800</v>
      </c>
      <c r="I220" s="42">
        <v>25.16</v>
      </c>
      <c r="K220" s="24">
        <f t="shared" si="43"/>
        <v>0.0031897926634769647</v>
      </c>
      <c r="L220" s="33">
        <f t="shared" si="44"/>
        <v>65503.8</v>
      </c>
      <c r="S220" s="52">
        <f t="shared" si="45"/>
        <v>0.2699999999999996</v>
      </c>
      <c r="T220" s="52">
        <f t="shared" si="46"/>
        <v>0.35999999999999943</v>
      </c>
      <c r="U220" s="49">
        <f t="shared" si="47"/>
        <v>0</v>
      </c>
      <c r="V220" s="49">
        <f t="shared" si="48"/>
        <v>0</v>
      </c>
      <c r="W220" s="51">
        <f t="shared" si="49"/>
        <v>1</v>
      </c>
      <c r="X220" s="51">
        <f t="shared" si="50"/>
        <v>0</v>
      </c>
      <c r="Y220" s="57">
        <f t="shared" si="51"/>
      </c>
      <c r="Z220" s="57">
        <f t="shared" si="52"/>
      </c>
    </row>
    <row r="221" spans="3:26" ht="12.75">
      <c r="C221" s="21">
        <v>38163</v>
      </c>
      <c r="D221" s="18">
        <v>28.48</v>
      </c>
      <c r="E221" s="18">
        <v>28.63</v>
      </c>
      <c r="F221" s="18">
        <v>28.25</v>
      </c>
      <c r="G221" s="18">
        <v>28.57</v>
      </c>
      <c r="H221" s="19">
        <v>71136496</v>
      </c>
      <c r="I221" s="42">
        <v>25.32</v>
      </c>
      <c r="K221" s="24">
        <f t="shared" si="43"/>
        <v>0.006359300476947549</v>
      </c>
      <c r="L221" s="33">
        <f t="shared" si="44"/>
        <v>71136.496</v>
      </c>
      <c r="S221" s="52">
        <f t="shared" si="45"/>
        <v>-0.019999999999999574</v>
      </c>
      <c r="T221" s="52">
        <f t="shared" si="46"/>
        <v>-0.10999999999999943</v>
      </c>
      <c r="U221" s="49">
        <f t="shared" si="47"/>
        <v>0</v>
      </c>
      <c r="V221" s="49">
        <f t="shared" si="48"/>
        <v>0</v>
      </c>
      <c r="W221" s="51">
        <f t="shared" si="49"/>
        <v>0</v>
      </c>
      <c r="X221" s="51">
        <f t="shared" si="50"/>
        <v>1</v>
      </c>
      <c r="Y221" s="57">
        <f t="shared" si="51"/>
      </c>
      <c r="Z221" s="57">
        <f t="shared" si="52"/>
      </c>
    </row>
    <row r="222" spans="3:26" ht="12.75">
      <c r="C222" s="21">
        <v>38166</v>
      </c>
      <c r="D222" s="18">
        <v>28.6</v>
      </c>
      <c r="E222" s="18">
        <v>28.75</v>
      </c>
      <c r="F222" s="18">
        <v>28.17</v>
      </c>
      <c r="G222" s="18">
        <v>28.28</v>
      </c>
      <c r="H222" s="19">
        <v>77024096</v>
      </c>
      <c r="I222" s="42">
        <v>25.07</v>
      </c>
      <c r="K222" s="24">
        <f t="shared" si="43"/>
        <v>-0.009873617693522907</v>
      </c>
      <c r="L222" s="33">
        <f t="shared" si="44"/>
        <v>77024.096</v>
      </c>
      <c r="S222" s="52">
        <f t="shared" si="45"/>
        <v>0.120000000000001</v>
      </c>
      <c r="T222" s="52">
        <f t="shared" si="46"/>
        <v>-0.0799999999999983</v>
      </c>
      <c r="U222" s="49">
        <f t="shared" si="47"/>
        <v>0</v>
      </c>
      <c r="V222" s="49">
        <f t="shared" si="48"/>
        <v>1</v>
      </c>
      <c r="W222" s="51">
        <f t="shared" si="49"/>
        <v>0</v>
      </c>
      <c r="X222" s="51">
        <f t="shared" si="50"/>
        <v>0</v>
      </c>
      <c r="Y222" s="57">
        <f t="shared" si="51"/>
      </c>
      <c r="Z222" s="57">
        <f t="shared" si="52"/>
      </c>
    </row>
    <row r="223" spans="3:26" ht="12.75">
      <c r="C223" s="21">
        <v>38167</v>
      </c>
      <c r="D223" s="18">
        <v>28.18</v>
      </c>
      <c r="E223" s="18">
        <v>28.58</v>
      </c>
      <c r="F223" s="18">
        <v>28.18</v>
      </c>
      <c r="G223" s="18">
        <v>28.5</v>
      </c>
      <c r="H223" s="19">
        <v>55371700</v>
      </c>
      <c r="I223" s="42">
        <v>25.26</v>
      </c>
      <c r="K223" s="24">
        <f t="shared" si="43"/>
        <v>0.007578779417630743</v>
      </c>
      <c r="L223" s="33">
        <f t="shared" si="44"/>
        <v>55371.7</v>
      </c>
      <c r="S223" s="52">
        <f t="shared" si="45"/>
        <v>-0.1700000000000017</v>
      </c>
      <c r="T223" s="52">
        <f t="shared" si="46"/>
        <v>0.00999999999999801</v>
      </c>
      <c r="U223" s="49">
        <f t="shared" si="47"/>
        <v>1</v>
      </c>
      <c r="V223" s="49">
        <f t="shared" si="48"/>
        <v>0</v>
      </c>
      <c r="W223" s="51">
        <f t="shared" si="49"/>
        <v>0</v>
      </c>
      <c r="X223" s="51">
        <f t="shared" si="50"/>
        <v>0</v>
      </c>
      <c r="Y223" s="57">
        <f t="shared" si="51"/>
      </c>
      <c r="Z223" s="57">
        <f t="shared" si="52"/>
      </c>
    </row>
    <row r="224" spans="3:26" ht="12.75">
      <c r="C224" s="21">
        <v>38168</v>
      </c>
      <c r="D224" s="18">
        <v>28.57</v>
      </c>
      <c r="E224" s="18">
        <v>28.8</v>
      </c>
      <c r="F224" s="18">
        <v>28.39</v>
      </c>
      <c r="G224" s="18">
        <v>28.56</v>
      </c>
      <c r="H224" s="19">
        <v>83544400</v>
      </c>
      <c r="I224" s="42">
        <v>25.32</v>
      </c>
      <c r="K224" s="24">
        <f t="shared" si="43"/>
        <v>0.002375296912114022</v>
      </c>
      <c r="L224" s="33">
        <f t="shared" si="44"/>
        <v>83544.4</v>
      </c>
      <c r="S224" s="52">
        <f t="shared" si="45"/>
        <v>0.22000000000000242</v>
      </c>
      <c r="T224" s="52">
        <f t="shared" si="46"/>
        <v>0.21000000000000085</v>
      </c>
      <c r="U224" s="49">
        <f t="shared" si="47"/>
        <v>0</v>
      </c>
      <c r="V224" s="49">
        <f t="shared" si="48"/>
        <v>0</v>
      </c>
      <c r="W224" s="51">
        <f t="shared" si="49"/>
        <v>1</v>
      </c>
      <c r="X224" s="51">
        <f t="shared" si="50"/>
        <v>0</v>
      </c>
      <c r="Y224" s="57">
        <f t="shared" si="51"/>
        <v>28.56</v>
      </c>
      <c r="Z224" s="57">
        <f t="shared" si="52"/>
      </c>
    </row>
    <row r="225" spans="3:26" ht="12.75">
      <c r="C225" s="21">
        <v>38169</v>
      </c>
      <c r="D225" s="18">
        <v>28.7</v>
      </c>
      <c r="E225" s="18">
        <v>28.84</v>
      </c>
      <c r="F225" s="18">
        <v>28.26</v>
      </c>
      <c r="G225" s="18">
        <v>28.63</v>
      </c>
      <c r="H225" s="19">
        <v>78441400</v>
      </c>
      <c r="I225" s="42">
        <v>25.38</v>
      </c>
      <c r="K225" s="24">
        <f t="shared" si="43"/>
        <v>0.0023696682464453556</v>
      </c>
      <c r="L225" s="33">
        <f t="shared" si="44"/>
        <v>78441.4</v>
      </c>
      <c r="S225" s="52">
        <f t="shared" si="45"/>
        <v>0.03999999999999915</v>
      </c>
      <c r="T225" s="52">
        <f t="shared" si="46"/>
        <v>-0.129999999999999</v>
      </c>
      <c r="U225" s="49">
        <f t="shared" si="47"/>
        <v>0</v>
      </c>
      <c r="V225" s="49">
        <f t="shared" si="48"/>
        <v>1</v>
      </c>
      <c r="W225" s="51">
        <f t="shared" si="49"/>
        <v>0</v>
      </c>
      <c r="X225" s="51">
        <f t="shared" si="50"/>
        <v>0</v>
      </c>
      <c r="Y225" s="57">
        <f t="shared" si="51"/>
      </c>
      <c r="Z225" s="57">
        <f t="shared" si="52"/>
      </c>
    </row>
    <row r="226" spans="3:26" ht="12.75">
      <c r="C226" s="21">
        <v>38170</v>
      </c>
      <c r="D226" s="18">
        <v>28.62</v>
      </c>
      <c r="E226" s="18">
        <v>28.68</v>
      </c>
      <c r="F226" s="18">
        <v>28.4</v>
      </c>
      <c r="G226" s="18">
        <v>28.57</v>
      </c>
      <c r="H226" s="19">
        <v>36690100</v>
      </c>
      <c r="I226" s="42">
        <v>25.32</v>
      </c>
      <c r="K226" s="24">
        <f t="shared" si="43"/>
        <v>-0.0023640661938534313</v>
      </c>
      <c r="L226" s="33">
        <f t="shared" si="44"/>
        <v>36690.1</v>
      </c>
      <c r="S226" s="52">
        <f t="shared" si="45"/>
        <v>-0.16000000000000014</v>
      </c>
      <c r="T226" s="52">
        <f t="shared" si="46"/>
        <v>0.13999999999999702</v>
      </c>
      <c r="U226" s="49">
        <f t="shared" si="47"/>
        <v>1</v>
      </c>
      <c r="V226" s="49">
        <f t="shared" si="48"/>
        <v>0</v>
      </c>
      <c r="W226" s="51">
        <f t="shared" si="49"/>
        <v>0</v>
      </c>
      <c r="X226" s="51">
        <f t="shared" si="50"/>
        <v>0</v>
      </c>
      <c r="Y226" s="57">
        <f t="shared" si="51"/>
      </c>
      <c r="Z226" s="57">
        <f t="shared" si="52"/>
      </c>
    </row>
    <row r="227" spans="3:26" ht="12.75">
      <c r="C227" s="21">
        <v>38174</v>
      </c>
      <c r="D227" s="18">
        <v>28.32</v>
      </c>
      <c r="E227" s="18">
        <v>28.33</v>
      </c>
      <c r="F227" s="18">
        <v>27.94</v>
      </c>
      <c r="G227" s="18">
        <v>28.02</v>
      </c>
      <c r="H227" s="19">
        <v>69158896</v>
      </c>
      <c r="I227" s="42">
        <v>24.84</v>
      </c>
      <c r="K227" s="24">
        <f t="shared" si="43"/>
        <v>-0.018957345971563955</v>
      </c>
      <c r="L227" s="33">
        <f t="shared" si="44"/>
        <v>69158.896</v>
      </c>
      <c r="S227" s="52">
        <f t="shared" si="45"/>
        <v>-0.3500000000000014</v>
      </c>
      <c r="T227" s="52">
        <f t="shared" si="46"/>
        <v>-0.4599999999999973</v>
      </c>
      <c r="U227" s="49">
        <f t="shared" si="47"/>
        <v>0</v>
      </c>
      <c r="V227" s="49">
        <f t="shared" si="48"/>
        <v>0</v>
      </c>
      <c r="W227" s="51">
        <f t="shared" si="49"/>
        <v>0</v>
      </c>
      <c r="X227" s="51">
        <f t="shared" si="50"/>
        <v>1</v>
      </c>
      <c r="Y227" s="57">
        <f t="shared" si="51"/>
      </c>
      <c r="Z227" s="57">
        <f t="shared" si="52"/>
        <v>28.02</v>
      </c>
    </row>
    <row r="228" spans="3:26" ht="12.75">
      <c r="C228" s="21">
        <v>38175</v>
      </c>
      <c r="D228" s="18">
        <v>27.67</v>
      </c>
      <c r="E228" s="18">
        <v>28.32</v>
      </c>
      <c r="F228" s="18">
        <v>27.55</v>
      </c>
      <c r="G228" s="18">
        <v>28.1</v>
      </c>
      <c r="H228" s="19">
        <v>66255700</v>
      </c>
      <c r="I228" s="42">
        <v>24.91</v>
      </c>
      <c r="K228" s="24">
        <f t="shared" si="43"/>
        <v>0.0028180354267310914</v>
      </c>
      <c r="L228" s="33">
        <f t="shared" si="44"/>
        <v>66255.7</v>
      </c>
      <c r="S228" s="52">
        <f t="shared" si="45"/>
        <v>-0.00999999999999801</v>
      </c>
      <c r="T228" s="52">
        <f t="shared" si="46"/>
        <v>-0.39000000000000057</v>
      </c>
      <c r="U228" s="49">
        <f t="shared" si="47"/>
        <v>0</v>
      </c>
      <c r="V228" s="49">
        <f t="shared" si="48"/>
        <v>0</v>
      </c>
      <c r="W228" s="51">
        <f t="shared" si="49"/>
        <v>0</v>
      </c>
      <c r="X228" s="51">
        <f t="shared" si="50"/>
        <v>1</v>
      </c>
      <c r="Y228" s="57">
        <f t="shared" si="51"/>
      </c>
      <c r="Z228" s="57">
        <f t="shared" si="52"/>
      </c>
    </row>
    <row r="229" spans="3:26" ht="12.75">
      <c r="C229" s="21">
        <v>38176</v>
      </c>
      <c r="D229" s="18">
        <v>27.88</v>
      </c>
      <c r="E229" s="18">
        <v>28.15</v>
      </c>
      <c r="F229" s="18">
        <v>27.55</v>
      </c>
      <c r="G229" s="18">
        <v>27.64</v>
      </c>
      <c r="H229" s="19">
        <v>59125100</v>
      </c>
      <c r="I229" s="42">
        <v>24.5</v>
      </c>
      <c r="K229" s="24">
        <f t="shared" si="43"/>
        <v>-0.016459253311922883</v>
      </c>
      <c r="L229" s="33">
        <f t="shared" si="44"/>
        <v>59125.1</v>
      </c>
      <c r="S229" s="52">
        <f t="shared" si="45"/>
        <v>-0.1700000000000017</v>
      </c>
      <c r="T229" s="52">
        <f t="shared" si="46"/>
        <v>0</v>
      </c>
      <c r="U229" s="49">
        <f t="shared" si="47"/>
        <v>0</v>
      </c>
      <c r="V229" s="49">
        <f t="shared" si="48"/>
        <v>0</v>
      </c>
      <c r="W229" s="51">
        <f t="shared" si="49"/>
        <v>0</v>
      </c>
      <c r="X229" s="51">
        <f t="shared" si="50"/>
        <v>0</v>
      </c>
      <c r="Y229" s="57">
        <f t="shared" si="51"/>
      </c>
      <c r="Z229" s="57">
        <f t="shared" si="52"/>
      </c>
    </row>
    <row r="230" spans="3:26" ht="12.75">
      <c r="C230" s="21">
        <v>38177</v>
      </c>
      <c r="D230" s="18">
        <v>27.78</v>
      </c>
      <c r="E230" s="18">
        <v>28</v>
      </c>
      <c r="F230" s="18">
        <v>27.64</v>
      </c>
      <c r="G230" s="18">
        <v>27.86</v>
      </c>
      <c r="H230" s="19">
        <v>50249300</v>
      </c>
      <c r="I230" s="42">
        <v>24.69</v>
      </c>
      <c r="K230" s="24">
        <f t="shared" si="43"/>
        <v>0.0077551020408164195</v>
      </c>
      <c r="L230" s="33">
        <f t="shared" si="44"/>
        <v>50249.3</v>
      </c>
      <c r="S230" s="52">
        <f t="shared" si="45"/>
        <v>-0.14999999999999858</v>
      </c>
      <c r="T230" s="52">
        <f t="shared" si="46"/>
        <v>0.08999999999999986</v>
      </c>
      <c r="U230" s="49">
        <f t="shared" si="47"/>
        <v>1</v>
      </c>
      <c r="V230" s="49">
        <f t="shared" si="48"/>
        <v>0</v>
      </c>
      <c r="W230" s="51">
        <f t="shared" si="49"/>
        <v>0</v>
      </c>
      <c r="X230" s="51">
        <f t="shared" si="50"/>
        <v>0</v>
      </c>
      <c r="Y230" s="57">
        <f t="shared" si="51"/>
      </c>
      <c r="Z230" s="57">
        <f t="shared" si="52"/>
      </c>
    </row>
    <row r="231" spans="3:26" ht="12.75">
      <c r="C231" s="21">
        <v>38180</v>
      </c>
      <c r="D231" s="18">
        <v>27.67</v>
      </c>
      <c r="E231" s="18">
        <v>28</v>
      </c>
      <c r="F231" s="18">
        <v>27.59</v>
      </c>
      <c r="G231" s="18">
        <v>27.89</v>
      </c>
      <c r="H231" s="19">
        <v>45757300</v>
      </c>
      <c r="I231" s="42">
        <v>24.72</v>
      </c>
      <c r="K231" s="24">
        <f t="shared" si="43"/>
        <v>0.0012150668286754485</v>
      </c>
      <c r="L231" s="33">
        <f t="shared" si="44"/>
        <v>45757.3</v>
      </c>
      <c r="S231" s="52">
        <f t="shared" si="45"/>
        <v>0</v>
      </c>
      <c r="T231" s="52">
        <f t="shared" si="46"/>
        <v>-0.05000000000000071</v>
      </c>
      <c r="U231" s="49">
        <f t="shared" si="47"/>
        <v>0</v>
      </c>
      <c r="V231" s="49">
        <f t="shared" si="48"/>
        <v>0</v>
      </c>
      <c r="W231" s="51">
        <f t="shared" si="49"/>
        <v>0</v>
      </c>
      <c r="X231" s="51">
        <f t="shared" si="50"/>
        <v>0</v>
      </c>
      <c r="Y231" s="57">
        <f t="shared" si="51"/>
      </c>
      <c r="Z231" s="57">
        <f t="shared" si="52"/>
      </c>
    </row>
    <row r="232" spans="3:26" ht="12.75">
      <c r="C232" s="21">
        <v>38181</v>
      </c>
      <c r="D232" s="18">
        <v>27.91</v>
      </c>
      <c r="E232" s="18">
        <v>27.95</v>
      </c>
      <c r="F232" s="18">
        <v>27.6</v>
      </c>
      <c r="G232" s="18">
        <v>27.6</v>
      </c>
      <c r="H232" s="19">
        <v>43274100</v>
      </c>
      <c r="I232" s="42">
        <v>24.46</v>
      </c>
      <c r="K232" s="24">
        <f t="shared" si="43"/>
        <v>-0.010517799352750767</v>
      </c>
      <c r="L232" s="33">
        <f t="shared" si="44"/>
        <v>43274.1</v>
      </c>
      <c r="S232" s="52">
        <f t="shared" si="45"/>
        <v>-0.05000000000000071</v>
      </c>
      <c r="T232" s="52">
        <f t="shared" si="46"/>
        <v>0.010000000000001563</v>
      </c>
      <c r="U232" s="49">
        <f t="shared" si="47"/>
        <v>1</v>
      </c>
      <c r="V232" s="49">
        <f t="shared" si="48"/>
        <v>0</v>
      </c>
      <c r="W232" s="51">
        <f t="shared" si="49"/>
        <v>0</v>
      </c>
      <c r="X232" s="51">
        <f t="shared" si="50"/>
        <v>0</v>
      </c>
      <c r="Y232" s="57">
        <f t="shared" si="51"/>
      </c>
      <c r="Z232" s="57">
        <f t="shared" si="52"/>
      </c>
    </row>
    <row r="233" spans="3:26" ht="12.75">
      <c r="C233" s="21">
        <v>38182</v>
      </c>
      <c r="D233" s="18">
        <v>27.4</v>
      </c>
      <c r="E233" s="18">
        <v>28.36</v>
      </c>
      <c r="F233" s="18">
        <v>27.34</v>
      </c>
      <c r="G233" s="18">
        <v>28.13</v>
      </c>
      <c r="H233" s="19">
        <v>87656304</v>
      </c>
      <c r="I233" s="42">
        <v>24.93</v>
      </c>
      <c r="K233" s="24">
        <f t="shared" si="43"/>
        <v>0.019215044971381712</v>
      </c>
      <c r="L233" s="33">
        <f t="shared" si="44"/>
        <v>87656.304</v>
      </c>
      <c r="S233" s="52">
        <f t="shared" si="45"/>
        <v>0.41000000000000014</v>
      </c>
      <c r="T233" s="52">
        <f t="shared" si="46"/>
        <v>-0.26000000000000156</v>
      </c>
      <c r="U233" s="49">
        <f t="shared" si="47"/>
        <v>0</v>
      </c>
      <c r="V233" s="49">
        <f t="shared" si="48"/>
        <v>1</v>
      </c>
      <c r="W233" s="51">
        <f t="shared" si="49"/>
        <v>0</v>
      </c>
      <c r="X233" s="51">
        <f t="shared" si="50"/>
        <v>0</v>
      </c>
      <c r="Y233" s="57">
        <f t="shared" si="51"/>
      </c>
      <c r="Z233" s="57">
        <f t="shared" si="52"/>
      </c>
    </row>
    <row r="234" spans="3:26" ht="12.75">
      <c r="C234" s="21">
        <v>38183</v>
      </c>
      <c r="D234" s="18">
        <v>28.05</v>
      </c>
      <c r="E234" s="18">
        <v>28.2</v>
      </c>
      <c r="F234" s="18">
        <v>27.8</v>
      </c>
      <c r="G234" s="18">
        <v>27.87</v>
      </c>
      <c r="H234" s="19">
        <v>46759700</v>
      </c>
      <c r="I234" s="42">
        <v>24.7</v>
      </c>
      <c r="K234" s="24">
        <f t="shared" si="43"/>
        <v>-0.00922583233052554</v>
      </c>
      <c r="L234" s="33">
        <f t="shared" si="44"/>
        <v>46759.7</v>
      </c>
      <c r="S234" s="52">
        <f t="shared" si="45"/>
        <v>-0.16000000000000014</v>
      </c>
      <c r="T234" s="52">
        <f t="shared" si="46"/>
        <v>0.46000000000000085</v>
      </c>
      <c r="U234" s="49">
        <f t="shared" si="47"/>
        <v>1</v>
      </c>
      <c r="V234" s="49">
        <f t="shared" si="48"/>
        <v>0</v>
      </c>
      <c r="W234" s="51">
        <f t="shared" si="49"/>
        <v>0</v>
      </c>
      <c r="X234" s="51">
        <f t="shared" si="50"/>
        <v>0</v>
      </c>
      <c r="Y234" s="57">
        <f t="shared" si="51"/>
      </c>
      <c r="Z234" s="57">
        <f t="shared" si="52"/>
      </c>
    </row>
    <row r="235" spans="3:26" ht="12.75">
      <c r="C235" s="21">
        <v>38184</v>
      </c>
      <c r="D235" s="18">
        <v>28.18</v>
      </c>
      <c r="E235" s="18">
        <v>28.2</v>
      </c>
      <c r="F235" s="18">
        <v>27.25</v>
      </c>
      <c r="G235" s="18">
        <v>27.48</v>
      </c>
      <c r="H235" s="19">
        <v>66406300</v>
      </c>
      <c r="I235" s="42">
        <v>24.36</v>
      </c>
      <c r="K235" s="24">
        <f t="shared" si="43"/>
        <v>-0.013765182186234792</v>
      </c>
      <c r="L235" s="33">
        <f t="shared" si="44"/>
        <v>66406.3</v>
      </c>
      <c r="S235" s="52">
        <f t="shared" si="45"/>
        <v>0</v>
      </c>
      <c r="T235" s="52">
        <f t="shared" si="46"/>
        <v>-0.5500000000000007</v>
      </c>
      <c r="U235" s="49">
        <f t="shared" si="47"/>
        <v>0</v>
      </c>
      <c r="V235" s="49">
        <f t="shared" si="48"/>
        <v>0</v>
      </c>
      <c r="W235" s="51">
        <f t="shared" si="49"/>
        <v>0</v>
      </c>
      <c r="X235" s="51">
        <f t="shared" si="50"/>
        <v>0</v>
      </c>
      <c r="Y235" s="57">
        <f t="shared" si="51"/>
      </c>
      <c r="Z235" s="57">
        <f t="shared" si="52"/>
      </c>
    </row>
    <row r="236" spans="3:26" ht="12.75">
      <c r="C236" s="21">
        <v>38187</v>
      </c>
      <c r="D236" s="18">
        <v>27.62</v>
      </c>
      <c r="E236" s="18">
        <v>28.26</v>
      </c>
      <c r="F236" s="18">
        <v>27.6</v>
      </c>
      <c r="G236" s="18">
        <v>27.95</v>
      </c>
      <c r="H236" s="19">
        <v>60354500</v>
      </c>
      <c r="I236" s="42">
        <v>24.77</v>
      </c>
      <c r="K236" s="24">
        <f t="shared" si="43"/>
        <v>0.016830870279146204</v>
      </c>
      <c r="L236" s="33">
        <f t="shared" si="44"/>
        <v>60354.5</v>
      </c>
      <c r="S236" s="52">
        <f t="shared" si="45"/>
        <v>0.060000000000002274</v>
      </c>
      <c r="T236" s="52">
        <f t="shared" si="46"/>
        <v>0.3500000000000014</v>
      </c>
      <c r="U236" s="49">
        <f t="shared" si="47"/>
        <v>0</v>
      </c>
      <c r="V236" s="49">
        <f t="shared" si="48"/>
        <v>0</v>
      </c>
      <c r="W236" s="51">
        <f t="shared" si="49"/>
        <v>1</v>
      </c>
      <c r="X236" s="51">
        <f t="shared" si="50"/>
        <v>0</v>
      </c>
      <c r="Y236" s="57">
        <f t="shared" si="51"/>
      </c>
      <c r="Z236" s="57">
        <f t="shared" si="52"/>
      </c>
    </row>
    <row r="237" spans="3:26" ht="12.75">
      <c r="C237" s="21">
        <v>38188</v>
      </c>
      <c r="D237" s="18">
        <v>28</v>
      </c>
      <c r="E237" s="18">
        <v>28.48</v>
      </c>
      <c r="F237" s="18">
        <v>27.85</v>
      </c>
      <c r="G237" s="18">
        <v>28.32</v>
      </c>
      <c r="H237" s="19">
        <v>89010704</v>
      </c>
      <c r="I237" s="42">
        <v>25.1</v>
      </c>
      <c r="K237" s="24">
        <f t="shared" si="43"/>
        <v>0.013322567622123582</v>
      </c>
      <c r="L237" s="33">
        <f t="shared" si="44"/>
        <v>89010.704</v>
      </c>
      <c r="S237" s="52">
        <f t="shared" si="45"/>
        <v>0.21999999999999886</v>
      </c>
      <c r="T237" s="52">
        <f t="shared" si="46"/>
        <v>0.25</v>
      </c>
      <c r="U237" s="49">
        <f t="shared" si="47"/>
        <v>0</v>
      </c>
      <c r="V237" s="49">
        <f t="shared" si="48"/>
        <v>0</v>
      </c>
      <c r="W237" s="51">
        <f t="shared" si="49"/>
        <v>1</v>
      </c>
      <c r="X237" s="51">
        <f t="shared" si="50"/>
        <v>0</v>
      </c>
      <c r="Y237" s="57">
        <f t="shared" si="51"/>
      </c>
      <c r="Z237" s="57">
        <f t="shared" si="52"/>
      </c>
    </row>
    <row r="238" spans="3:26" ht="12.75">
      <c r="C238" s="21">
        <v>38189</v>
      </c>
      <c r="D238" s="18">
        <v>29.89</v>
      </c>
      <c r="E238" s="18">
        <v>29.89</v>
      </c>
      <c r="F238" s="18">
        <v>28.81</v>
      </c>
      <c r="G238" s="18">
        <v>28.86</v>
      </c>
      <c r="H238" s="19">
        <v>201518000</v>
      </c>
      <c r="I238" s="42">
        <v>25.58</v>
      </c>
      <c r="K238" s="24">
        <f t="shared" si="43"/>
        <v>0.019123505976095467</v>
      </c>
      <c r="L238" s="33">
        <f t="shared" si="44"/>
        <v>201518</v>
      </c>
      <c r="S238" s="52">
        <f t="shared" si="45"/>
        <v>1.4100000000000001</v>
      </c>
      <c r="T238" s="52">
        <f t="shared" si="46"/>
        <v>0.9599999999999973</v>
      </c>
      <c r="U238" s="49">
        <f t="shared" si="47"/>
        <v>0</v>
      </c>
      <c r="V238" s="49">
        <f t="shared" si="48"/>
        <v>0</v>
      </c>
      <c r="W238" s="51">
        <f t="shared" si="49"/>
        <v>1</v>
      </c>
      <c r="X238" s="51">
        <f t="shared" si="50"/>
        <v>0</v>
      </c>
      <c r="Y238" s="57">
        <f t="shared" si="51"/>
      </c>
      <c r="Z238" s="57">
        <f t="shared" si="52"/>
      </c>
    </row>
    <row r="239" spans="3:26" ht="12.75">
      <c r="C239" s="21">
        <v>38190</v>
      </c>
      <c r="D239" s="18">
        <v>29.07</v>
      </c>
      <c r="E239" s="18">
        <v>29.3</v>
      </c>
      <c r="F239" s="18">
        <v>28.83</v>
      </c>
      <c r="G239" s="18">
        <v>29</v>
      </c>
      <c r="H239" s="19">
        <v>124640704</v>
      </c>
      <c r="I239" s="42">
        <v>25.71</v>
      </c>
      <c r="K239" s="24">
        <f t="shared" si="43"/>
        <v>0.0050820953870212016</v>
      </c>
      <c r="L239" s="33">
        <f t="shared" si="44"/>
        <v>124640.704</v>
      </c>
      <c r="S239" s="52">
        <f t="shared" si="45"/>
        <v>-0.5899999999999999</v>
      </c>
      <c r="T239" s="52">
        <f t="shared" si="46"/>
        <v>0.019999999999999574</v>
      </c>
      <c r="U239" s="49">
        <f t="shared" si="47"/>
        <v>1</v>
      </c>
      <c r="V239" s="49">
        <f t="shared" si="48"/>
        <v>0</v>
      </c>
      <c r="W239" s="51">
        <f t="shared" si="49"/>
        <v>0</v>
      </c>
      <c r="X239" s="51">
        <f t="shared" si="50"/>
        <v>0</v>
      </c>
      <c r="Y239" s="57">
        <f t="shared" si="51"/>
      </c>
      <c r="Z239" s="57">
        <f t="shared" si="52"/>
      </c>
    </row>
    <row r="240" spans="3:26" ht="12.75">
      <c r="C240" s="21">
        <v>38191</v>
      </c>
      <c r="D240" s="18">
        <v>28.38</v>
      </c>
      <c r="E240" s="18">
        <v>28.4</v>
      </c>
      <c r="F240" s="18">
        <v>28.02</v>
      </c>
      <c r="G240" s="18">
        <v>28.03</v>
      </c>
      <c r="H240" s="19">
        <v>97372704</v>
      </c>
      <c r="I240" s="42">
        <v>24.85</v>
      </c>
      <c r="K240" s="24">
        <f t="shared" si="43"/>
        <v>-0.033450019447685664</v>
      </c>
      <c r="L240" s="33">
        <f t="shared" si="44"/>
        <v>97372.704</v>
      </c>
      <c r="S240" s="52">
        <f t="shared" si="45"/>
        <v>-0.9000000000000021</v>
      </c>
      <c r="T240" s="52">
        <f t="shared" si="46"/>
        <v>-0.8099999999999987</v>
      </c>
      <c r="U240" s="49">
        <f t="shared" si="47"/>
        <v>0</v>
      </c>
      <c r="V240" s="49">
        <f t="shared" si="48"/>
        <v>0</v>
      </c>
      <c r="W240" s="51">
        <f t="shared" si="49"/>
        <v>0</v>
      </c>
      <c r="X240" s="51">
        <f t="shared" si="50"/>
        <v>1</v>
      </c>
      <c r="Y240" s="57">
        <f t="shared" si="51"/>
      </c>
      <c r="Z240" s="57">
        <f t="shared" si="52"/>
        <v>28.03</v>
      </c>
    </row>
    <row r="241" spans="3:26" ht="12.75">
      <c r="C241" s="21">
        <v>38194</v>
      </c>
      <c r="D241" s="18">
        <v>28.36</v>
      </c>
      <c r="E241" s="18">
        <v>28.71</v>
      </c>
      <c r="F241" s="18">
        <v>28.2</v>
      </c>
      <c r="G241" s="18">
        <v>28.66</v>
      </c>
      <c r="H241" s="19">
        <v>72387600</v>
      </c>
      <c r="I241" s="42">
        <v>25.4</v>
      </c>
      <c r="K241" s="24">
        <f aca="true" t="shared" si="53" ref="K241:K304">IF(G241&lt;&gt;"",I241/I240-1,"")</f>
        <v>0.022132796780683917</v>
      </c>
      <c r="L241" s="33">
        <f aca="true" t="shared" si="54" ref="L241:L304">IF(G241&lt;&gt;"",H241/1000,"")</f>
        <v>72387.6</v>
      </c>
      <c r="S241" s="52">
        <f aca="true" t="shared" si="55" ref="S241:S304">E241-E240</f>
        <v>0.3100000000000023</v>
      </c>
      <c r="T241" s="52">
        <f aca="true" t="shared" si="56" ref="T241:T304">F241-F240</f>
        <v>0.17999999999999972</v>
      </c>
      <c r="U241" s="49">
        <f aca="true" t="shared" si="57" ref="U241:U304">IF(AND(S241&lt;0,T241&gt;0),1,0)</f>
        <v>0</v>
      </c>
      <c r="V241" s="49">
        <f aca="true" t="shared" si="58" ref="V241:V304">IF(AND(S241&gt;0,T241&lt;0),1,0)</f>
        <v>0</v>
      </c>
      <c r="W241" s="51">
        <f aca="true" t="shared" si="59" ref="W241:W304">IF(AND(S241&gt;0,T241&gt;0),1,0)</f>
        <v>1</v>
      </c>
      <c r="X241" s="51">
        <f aca="true" t="shared" si="60" ref="X241:X304">IF(AND(S241&lt;0,T241&lt;0),1,0)</f>
        <v>0</v>
      </c>
      <c r="Y241" s="57">
        <f aca="true" t="shared" si="61" ref="Y241:Y304">IF(AND(U240=1,W241=1),G241,"")</f>
      </c>
      <c r="Z241" s="57">
        <f aca="true" t="shared" si="62" ref="Z241:Z304">IF(AND(U240=1,X241=1),G241,"")</f>
      </c>
    </row>
    <row r="242" spans="3:26" ht="12.75">
      <c r="C242" s="21">
        <v>38195</v>
      </c>
      <c r="D242" s="18">
        <v>28.7</v>
      </c>
      <c r="E242" s="18">
        <v>28.76</v>
      </c>
      <c r="F242" s="18">
        <v>28.13</v>
      </c>
      <c r="G242" s="18">
        <v>28.44</v>
      </c>
      <c r="H242" s="19">
        <v>72968400</v>
      </c>
      <c r="I242" s="42">
        <v>25.21</v>
      </c>
      <c r="K242" s="24">
        <f t="shared" si="53"/>
        <v>-0.007480314960629841</v>
      </c>
      <c r="L242" s="33">
        <f t="shared" si="54"/>
        <v>72968.4</v>
      </c>
      <c r="S242" s="52">
        <f t="shared" si="55"/>
        <v>0.05000000000000071</v>
      </c>
      <c r="T242" s="52">
        <f t="shared" si="56"/>
        <v>-0.07000000000000028</v>
      </c>
      <c r="U242" s="49">
        <f t="shared" si="57"/>
        <v>0</v>
      </c>
      <c r="V242" s="49">
        <f t="shared" si="58"/>
        <v>1</v>
      </c>
      <c r="W242" s="51">
        <f t="shared" si="59"/>
        <v>0</v>
      </c>
      <c r="X242" s="51">
        <f t="shared" si="60"/>
        <v>0</v>
      </c>
      <c r="Y242" s="57">
        <f t="shared" si="61"/>
      </c>
      <c r="Z242" s="57">
        <f t="shared" si="62"/>
      </c>
    </row>
    <row r="243" spans="3:26" ht="12.75">
      <c r="C243" s="21">
        <v>38196</v>
      </c>
      <c r="D243" s="18">
        <v>28.34</v>
      </c>
      <c r="E243" s="18">
        <v>28.79</v>
      </c>
      <c r="F243" s="18">
        <v>28.28</v>
      </c>
      <c r="G243" s="18">
        <v>28.58</v>
      </c>
      <c r="H243" s="19">
        <v>62718800</v>
      </c>
      <c r="I243" s="42">
        <v>25.33</v>
      </c>
      <c r="K243" s="24">
        <f t="shared" si="53"/>
        <v>0.004760015866719369</v>
      </c>
      <c r="L243" s="33">
        <f t="shared" si="54"/>
        <v>62718.8</v>
      </c>
      <c r="S243" s="52">
        <f t="shared" si="55"/>
        <v>0.029999999999997584</v>
      </c>
      <c r="T243" s="52">
        <f t="shared" si="56"/>
        <v>0.15000000000000213</v>
      </c>
      <c r="U243" s="49">
        <f t="shared" si="57"/>
        <v>0</v>
      </c>
      <c r="V243" s="49">
        <f t="shared" si="58"/>
        <v>0</v>
      </c>
      <c r="W243" s="51">
        <f t="shared" si="59"/>
        <v>1</v>
      </c>
      <c r="X243" s="51">
        <f t="shared" si="60"/>
        <v>0</v>
      </c>
      <c r="Y243" s="57">
        <f t="shared" si="61"/>
      </c>
      <c r="Z243" s="57">
        <f t="shared" si="62"/>
      </c>
    </row>
    <row r="244" spans="3:26" ht="12.75">
      <c r="C244" s="21">
        <v>38197</v>
      </c>
      <c r="D244" s="18">
        <v>28.78</v>
      </c>
      <c r="E244" s="18">
        <v>28.8</v>
      </c>
      <c r="F244" s="18">
        <v>28.25</v>
      </c>
      <c r="G244" s="18">
        <v>28.48</v>
      </c>
      <c r="H244" s="19">
        <v>60148400</v>
      </c>
      <c r="I244" s="42">
        <v>25.24</v>
      </c>
      <c r="K244" s="24">
        <f t="shared" si="53"/>
        <v>-0.0035530990919857564</v>
      </c>
      <c r="L244" s="33">
        <f t="shared" si="54"/>
        <v>60148.4</v>
      </c>
      <c r="S244" s="52">
        <f t="shared" si="55"/>
        <v>0.010000000000001563</v>
      </c>
      <c r="T244" s="52">
        <f t="shared" si="56"/>
        <v>-0.030000000000001137</v>
      </c>
      <c r="U244" s="49">
        <f t="shared" si="57"/>
        <v>0</v>
      </c>
      <c r="V244" s="49">
        <f t="shared" si="58"/>
        <v>1</v>
      </c>
      <c r="W244" s="51">
        <f t="shared" si="59"/>
        <v>0</v>
      </c>
      <c r="X244" s="51">
        <f t="shared" si="60"/>
        <v>0</v>
      </c>
      <c r="Y244" s="57">
        <f t="shared" si="61"/>
      </c>
      <c r="Z244" s="57">
        <f t="shared" si="62"/>
      </c>
    </row>
    <row r="245" spans="3:26" ht="12.75">
      <c r="C245" s="21">
        <v>38198</v>
      </c>
      <c r="D245" s="18">
        <v>28.45</v>
      </c>
      <c r="E245" s="18">
        <v>28.81</v>
      </c>
      <c r="F245" s="18">
        <v>28.33</v>
      </c>
      <c r="G245" s="18">
        <v>28.49</v>
      </c>
      <c r="H245" s="19">
        <v>59552900</v>
      </c>
      <c r="I245" s="42">
        <v>25.25</v>
      </c>
      <c r="K245" s="24">
        <f t="shared" si="53"/>
        <v>0.0003961965134706702</v>
      </c>
      <c r="L245" s="33">
        <f t="shared" si="54"/>
        <v>59552.9</v>
      </c>
      <c r="S245" s="52">
        <f t="shared" si="55"/>
        <v>0.00999999999999801</v>
      </c>
      <c r="T245" s="52">
        <f t="shared" si="56"/>
        <v>0.0799999999999983</v>
      </c>
      <c r="U245" s="49">
        <f t="shared" si="57"/>
        <v>0</v>
      </c>
      <c r="V245" s="49">
        <f t="shared" si="58"/>
        <v>0</v>
      </c>
      <c r="W245" s="51">
        <f t="shared" si="59"/>
        <v>1</v>
      </c>
      <c r="X245" s="51">
        <f t="shared" si="60"/>
        <v>0</v>
      </c>
      <c r="Y245" s="57">
        <f t="shared" si="61"/>
      </c>
      <c r="Z245" s="57">
        <f t="shared" si="62"/>
      </c>
    </row>
    <row r="246" spans="3:26" ht="12.75">
      <c r="C246" s="21">
        <v>38201</v>
      </c>
      <c r="D246" s="18">
        <v>28.27</v>
      </c>
      <c r="E246" s="18">
        <v>28.55</v>
      </c>
      <c r="F246" s="18">
        <v>28.16</v>
      </c>
      <c r="G246" s="18">
        <v>28.52</v>
      </c>
      <c r="H246" s="19">
        <v>52267000</v>
      </c>
      <c r="I246" s="42">
        <v>25.28</v>
      </c>
      <c r="K246" s="24">
        <f t="shared" si="53"/>
        <v>0.0011881188118811892</v>
      </c>
      <c r="L246" s="33">
        <f t="shared" si="54"/>
        <v>52267</v>
      </c>
      <c r="S246" s="52">
        <f t="shared" si="55"/>
        <v>-0.259999999999998</v>
      </c>
      <c r="T246" s="52">
        <f t="shared" si="56"/>
        <v>-0.16999999999999815</v>
      </c>
      <c r="U246" s="49">
        <f t="shared" si="57"/>
        <v>0</v>
      </c>
      <c r="V246" s="49">
        <f t="shared" si="58"/>
        <v>0</v>
      </c>
      <c r="W246" s="51">
        <f t="shared" si="59"/>
        <v>0</v>
      </c>
      <c r="X246" s="51">
        <f t="shared" si="60"/>
        <v>1</v>
      </c>
      <c r="Y246" s="57">
        <f t="shared" si="61"/>
      </c>
      <c r="Z246" s="57">
        <f t="shared" si="62"/>
      </c>
    </row>
    <row r="247" spans="3:26" ht="12.75">
      <c r="C247" s="21">
        <v>38202</v>
      </c>
      <c r="D247" s="18">
        <v>28.38</v>
      </c>
      <c r="E247" s="18">
        <v>28.42</v>
      </c>
      <c r="F247" s="18">
        <v>28</v>
      </c>
      <c r="G247" s="18">
        <v>28.07</v>
      </c>
      <c r="H247" s="19">
        <v>53990900</v>
      </c>
      <c r="I247" s="42">
        <v>24.88</v>
      </c>
      <c r="K247" s="24">
        <f t="shared" si="53"/>
        <v>-0.015822784810126667</v>
      </c>
      <c r="L247" s="33">
        <f t="shared" si="54"/>
        <v>53990.9</v>
      </c>
      <c r="S247" s="52">
        <f t="shared" si="55"/>
        <v>-0.129999999999999</v>
      </c>
      <c r="T247" s="52">
        <f t="shared" si="56"/>
        <v>-0.16000000000000014</v>
      </c>
      <c r="U247" s="49">
        <f t="shared" si="57"/>
        <v>0</v>
      </c>
      <c r="V247" s="49">
        <f t="shared" si="58"/>
        <v>0</v>
      </c>
      <c r="W247" s="51">
        <f t="shared" si="59"/>
        <v>0</v>
      </c>
      <c r="X247" s="51">
        <f t="shared" si="60"/>
        <v>1</v>
      </c>
      <c r="Y247" s="57">
        <f t="shared" si="61"/>
      </c>
      <c r="Z247" s="57">
        <f t="shared" si="62"/>
      </c>
    </row>
    <row r="248" spans="3:26" ht="12.75">
      <c r="C248" s="21">
        <v>38203</v>
      </c>
      <c r="D248" s="18">
        <v>28.01</v>
      </c>
      <c r="E248" s="18">
        <v>28.2</v>
      </c>
      <c r="F248" s="18">
        <v>27.99</v>
      </c>
      <c r="G248" s="18">
        <v>28.06</v>
      </c>
      <c r="H248" s="19">
        <v>46217900</v>
      </c>
      <c r="I248" s="42">
        <v>24.87</v>
      </c>
      <c r="K248" s="24">
        <f t="shared" si="53"/>
        <v>-0.000401929260450129</v>
      </c>
      <c r="L248" s="33">
        <f t="shared" si="54"/>
        <v>46217.9</v>
      </c>
      <c r="S248" s="52">
        <f t="shared" si="55"/>
        <v>-0.22000000000000242</v>
      </c>
      <c r="T248" s="52">
        <f t="shared" si="56"/>
        <v>-0.010000000000001563</v>
      </c>
      <c r="U248" s="49">
        <f t="shared" si="57"/>
        <v>0</v>
      </c>
      <c r="V248" s="49">
        <f t="shared" si="58"/>
        <v>0</v>
      </c>
      <c r="W248" s="51">
        <f t="shared" si="59"/>
        <v>0</v>
      </c>
      <c r="X248" s="51">
        <f t="shared" si="60"/>
        <v>1</v>
      </c>
      <c r="Y248" s="57">
        <f t="shared" si="61"/>
      </c>
      <c r="Z248" s="57">
        <f t="shared" si="62"/>
      </c>
    </row>
    <row r="249" spans="3:26" ht="12.75">
      <c r="C249" s="21">
        <v>38204</v>
      </c>
      <c r="D249" s="18">
        <v>28.16</v>
      </c>
      <c r="E249" s="18">
        <v>28.21</v>
      </c>
      <c r="F249" s="18">
        <v>27.52</v>
      </c>
      <c r="G249" s="18">
        <v>27.53</v>
      </c>
      <c r="H249" s="19">
        <v>55591700</v>
      </c>
      <c r="I249" s="42">
        <v>24.4</v>
      </c>
      <c r="K249" s="24">
        <f t="shared" si="53"/>
        <v>-0.018898271009248235</v>
      </c>
      <c r="L249" s="33">
        <f t="shared" si="54"/>
        <v>55591.7</v>
      </c>
      <c r="S249" s="52">
        <f t="shared" si="55"/>
        <v>0.010000000000001563</v>
      </c>
      <c r="T249" s="52">
        <f t="shared" si="56"/>
        <v>-0.46999999999999886</v>
      </c>
      <c r="U249" s="49">
        <f t="shared" si="57"/>
        <v>0</v>
      </c>
      <c r="V249" s="49">
        <f t="shared" si="58"/>
        <v>1</v>
      </c>
      <c r="W249" s="51">
        <f t="shared" si="59"/>
        <v>0</v>
      </c>
      <c r="X249" s="51">
        <f t="shared" si="60"/>
        <v>0</v>
      </c>
      <c r="Y249" s="57">
        <f t="shared" si="61"/>
      </c>
      <c r="Z249" s="57">
        <f t="shared" si="62"/>
      </c>
    </row>
    <row r="250" spans="3:26" ht="12.75">
      <c r="C250" s="21">
        <v>38205</v>
      </c>
      <c r="D250" s="18">
        <v>27.38</v>
      </c>
      <c r="E250" s="18">
        <v>27.86</v>
      </c>
      <c r="F250" s="18">
        <v>27.06</v>
      </c>
      <c r="G250" s="18">
        <v>27.14</v>
      </c>
      <c r="H250" s="19">
        <v>75628000</v>
      </c>
      <c r="I250" s="42">
        <v>24.06</v>
      </c>
      <c r="K250" s="24">
        <f t="shared" si="53"/>
        <v>-0.013934426229508245</v>
      </c>
      <c r="L250" s="33">
        <f t="shared" si="54"/>
        <v>75628</v>
      </c>
      <c r="S250" s="52">
        <f t="shared" si="55"/>
        <v>-0.3500000000000014</v>
      </c>
      <c r="T250" s="52">
        <f t="shared" si="56"/>
        <v>-0.46000000000000085</v>
      </c>
      <c r="U250" s="49">
        <f t="shared" si="57"/>
        <v>0</v>
      </c>
      <c r="V250" s="49">
        <f t="shared" si="58"/>
        <v>0</v>
      </c>
      <c r="W250" s="51">
        <f t="shared" si="59"/>
        <v>0</v>
      </c>
      <c r="X250" s="51">
        <f t="shared" si="60"/>
        <v>1</v>
      </c>
      <c r="Y250" s="57">
        <f t="shared" si="61"/>
      </c>
      <c r="Z250" s="57">
        <f t="shared" si="62"/>
      </c>
    </row>
    <row r="251" spans="3:26" ht="12.75">
      <c r="C251" s="21">
        <v>38208</v>
      </c>
      <c r="D251" s="18">
        <v>27.26</v>
      </c>
      <c r="E251" s="18">
        <v>27.28</v>
      </c>
      <c r="F251" s="18">
        <v>27.1</v>
      </c>
      <c r="G251" s="18">
        <v>27.18</v>
      </c>
      <c r="H251" s="19">
        <v>51877500</v>
      </c>
      <c r="I251" s="42">
        <v>24.09</v>
      </c>
      <c r="K251" s="24">
        <f t="shared" si="53"/>
        <v>0.0012468827930174342</v>
      </c>
      <c r="L251" s="33">
        <f t="shared" si="54"/>
        <v>51877.5</v>
      </c>
      <c r="S251" s="52">
        <f t="shared" si="55"/>
        <v>-0.5799999999999983</v>
      </c>
      <c r="T251" s="52">
        <f t="shared" si="56"/>
        <v>0.0400000000000027</v>
      </c>
      <c r="U251" s="49">
        <f t="shared" si="57"/>
        <v>1</v>
      </c>
      <c r="V251" s="49">
        <f t="shared" si="58"/>
        <v>0</v>
      </c>
      <c r="W251" s="51">
        <f t="shared" si="59"/>
        <v>0</v>
      </c>
      <c r="X251" s="51">
        <f t="shared" si="60"/>
        <v>0</v>
      </c>
      <c r="Y251" s="57">
        <f t="shared" si="61"/>
      </c>
      <c r="Z251" s="57">
        <f t="shared" si="62"/>
      </c>
    </row>
    <row r="252" spans="3:26" ht="12.75">
      <c r="C252" s="21">
        <v>38209</v>
      </c>
      <c r="D252" s="18">
        <v>27.3</v>
      </c>
      <c r="E252" s="18">
        <v>27.75</v>
      </c>
      <c r="F252" s="18">
        <v>27.25</v>
      </c>
      <c r="G252" s="18">
        <v>27.72</v>
      </c>
      <c r="H252" s="19">
        <v>57632700</v>
      </c>
      <c r="I252" s="42">
        <v>24.57</v>
      </c>
      <c r="K252" s="24">
        <f t="shared" si="53"/>
        <v>0.01992528019925288</v>
      </c>
      <c r="L252" s="33">
        <f t="shared" si="54"/>
        <v>57632.7</v>
      </c>
      <c r="S252" s="52">
        <f t="shared" si="55"/>
        <v>0.46999999999999886</v>
      </c>
      <c r="T252" s="52">
        <f t="shared" si="56"/>
        <v>0.14999999999999858</v>
      </c>
      <c r="U252" s="49">
        <f t="shared" si="57"/>
        <v>0</v>
      </c>
      <c r="V252" s="49">
        <f t="shared" si="58"/>
        <v>0</v>
      </c>
      <c r="W252" s="51">
        <f t="shared" si="59"/>
        <v>1</v>
      </c>
      <c r="X252" s="51">
        <f t="shared" si="60"/>
        <v>0</v>
      </c>
      <c r="Y252" s="57">
        <f t="shared" si="61"/>
        <v>27.72</v>
      </c>
      <c r="Z252" s="57">
        <f t="shared" si="62"/>
      </c>
    </row>
    <row r="253" spans="3:26" ht="12.75">
      <c r="C253" s="21">
        <v>38210</v>
      </c>
      <c r="D253" s="18">
        <v>27.39</v>
      </c>
      <c r="E253" s="18">
        <v>27.51</v>
      </c>
      <c r="F253" s="18">
        <v>27.2</v>
      </c>
      <c r="G253" s="18">
        <v>27.41</v>
      </c>
      <c r="H253" s="19">
        <v>53097300</v>
      </c>
      <c r="I253" s="42">
        <v>24.3</v>
      </c>
      <c r="K253" s="24">
        <f t="shared" si="53"/>
        <v>-0.01098901098901095</v>
      </c>
      <c r="L253" s="33">
        <f t="shared" si="54"/>
        <v>53097.3</v>
      </c>
      <c r="S253" s="52">
        <f t="shared" si="55"/>
        <v>-0.23999999999999844</v>
      </c>
      <c r="T253" s="52">
        <f t="shared" si="56"/>
        <v>-0.05000000000000071</v>
      </c>
      <c r="U253" s="49">
        <f t="shared" si="57"/>
        <v>0</v>
      </c>
      <c r="V253" s="49">
        <f t="shared" si="58"/>
        <v>0</v>
      </c>
      <c r="W253" s="51">
        <f t="shared" si="59"/>
        <v>0</v>
      </c>
      <c r="X253" s="51">
        <f t="shared" si="60"/>
        <v>1</v>
      </c>
      <c r="Y253" s="57">
        <f t="shared" si="61"/>
      </c>
      <c r="Z253" s="57">
        <f t="shared" si="62"/>
      </c>
    </row>
    <row r="254" spans="3:26" ht="12.75">
      <c r="C254" s="21">
        <v>38211</v>
      </c>
      <c r="D254" s="18">
        <v>27.23</v>
      </c>
      <c r="E254" s="18">
        <v>27.31</v>
      </c>
      <c r="F254" s="18">
        <v>26.86</v>
      </c>
      <c r="G254" s="18">
        <v>26.88</v>
      </c>
      <c r="H254" s="19">
        <v>50279700</v>
      </c>
      <c r="I254" s="42">
        <v>23.83</v>
      </c>
      <c r="K254" s="24">
        <f t="shared" si="53"/>
        <v>-0.019341563786008376</v>
      </c>
      <c r="L254" s="33">
        <f t="shared" si="54"/>
        <v>50279.7</v>
      </c>
      <c r="S254" s="52">
        <f t="shared" si="55"/>
        <v>-0.20000000000000284</v>
      </c>
      <c r="T254" s="52">
        <f t="shared" si="56"/>
        <v>-0.33999999999999986</v>
      </c>
      <c r="U254" s="49">
        <f t="shared" si="57"/>
        <v>0</v>
      </c>
      <c r="V254" s="49">
        <f t="shared" si="58"/>
        <v>0</v>
      </c>
      <c r="W254" s="51">
        <f t="shared" si="59"/>
        <v>0</v>
      </c>
      <c r="X254" s="51">
        <f t="shared" si="60"/>
        <v>1</v>
      </c>
      <c r="Y254" s="57">
        <f t="shared" si="61"/>
      </c>
      <c r="Z254" s="57">
        <f t="shared" si="62"/>
      </c>
    </row>
    <row r="255" spans="3:26" ht="12.75">
      <c r="C255" s="21">
        <v>38212</v>
      </c>
      <c r="D255" s="18">
        <v>27.01</v>
      </c>
      <c r="E255" s="18">
        <v>27.25</v>
      </c>
      <c r="F255" s="18">
        <v>26.98</v>
      </c>
      <c r="G255" s="18">
        <v>27.02</v>
      </c>
      <c r="H255" s="19">
        <v>43333200</v>
      </c>
      <c r="I255" s="42">
        <v>23.95</v>
      </c>
      <c r="K255" s="24">
        <f t="shared" si="53"/>
        <v>0.0050356693243811534</v>
      </c>
      <c r="L255" s="33">
        <f t="shared" si="54"/>
        <v>43333.2</v>
      </c>
      <c r="S255" s="52">
        <f t="shared" si="55"/>
        <v>-0.05999999999999872</v>
      </c>
      <c r="T255" s="52">
        <f t="shared" si="56"/>
        <v>0.120000000000001</v>
      </c>
      <c r="U255" s="49">
        <f t="shared" si="57"/>
        <v>1</v>
      </c>
      <c r="V255" s="49">
        <f t="shared" si="58"/>
        <v>0</v>
      </c>
      <c r="W255" s="51">
        <f t="shared" si="59"/>
        <v>0</v>
      </c>
      <c r="X255" s="51">
        <f t="shared" si="60"/>
        <v>0</v>
      </c>
      <c r="Y255" s="57">
        <f t="shared" si="61"/>
      </c>
      <c r="Z255" s="57">
        <f t="shared" si="62"/>
      </c>
    </row>
    <row r="256" spans="3:26" ht="12.75">
      <c r="C256" s="21">
        <v>38215</v>
      </c>
      <c r="D256" s="18">
        <v>27.03</v>
      </c>
      <c r="E256" s="18">
        <v>27.2</v>
      </c>
      <c r="F256" s="18">
        <v>26.96</v>
      </c>
      <c r="G256" s="18">
        <v>27.09</v>
      </c>
      <c r="H256" s="19">
        <v>54347200</v>
      </c>
      <c r="I256" s="42">
        <v>24.01</v>
      </c>
      <c r="K256" s="24">
        <f t="shared" si="53"/>
        <v>0.0025052192066807866</v>
      </c>
      <c r="L256" s="33">
        <f t="shared" si="54"/>
        <v>54347.2</v>
      </c>
      <c r="S256" s="52">
        <f t="shared" si="55"/>
        <v>-0.05000000000000071</v>
      </c>
      <c r="T256" s="52">
        <f t="shared" si="56"/>
        <v>-0.019999999999999574</v>
      </c>
      <c r="U256" s="49">
        <f t="shared" si="57"/>
        <v>0</v>
      </c>
      <c r="V256" s="49">
        <f t="shared" si="58"/>
        <v>0</v>
      </c>
      <c r="W256" s="51">
        <f t="shared" si="59"/>
        <v>0</v>
      </c>
      <c r="X256" s="51">
        <f t="shared" si="60"/>
        <v>1</v>
      </c>
      <c r="Y256" s="57">
        <f t="shared" si="61"/>
      </c>
      <c r="Z256" s="57">
        <f t="shared" si="62"/>
        <v>27.09</v>
      </c>
    </row>
    <row r="257" spans="3:26" ht="12.75">
      <c r="C257" s="21">
        <v>38216</v>
      </c>
      <c r="D257" s="18">
        <v>27.22</v>
      </c>
      <c r="E257" s="18">
        <v>27.38</v>
      </c>
      <c r="F257" s="18">
        <v>26.98</v>
      </c>
      <c r="G257" s="18">
        <v>27.05</v>
      </c>
      <c r="H257" s="19">
        <v>56879700</v>
      </c>
      <c r="I257" s="42">
        <v>23.98</v>
      </c>
      <c r="K257" s="24">
        <f t="shared" si="53"/>
        <v>-0.001249479383590213</v>
      </c>
      <c r="L257" s="33">
        <f t="shared" si="54"/>
        <v>56879.7</v>
      </c>
      <c r="S257" s="52">
        <f t="shared" si="55"/>
        <v>0.17999999999999972</v>
      </c>
      <c r="T257" s="52">
        <f t="shared" si="56"/>
        <v>0.019999999999999574</v>
      </c>
      <c r="U257" s="49">
        <f t="shared" si="57"/>
        <v>0</v>
      </c>
      <c r="V257" s="49">
        <f t="shared" si="58"/>
        <v>0</v>
      </c>
      <c r="W257" s="51">
        <f t="shared" si="59"/>
        <v>1</v>
      </c>
      <c r="X257" s="51">
        <f t="shared" si="60"/>
        <v>0</v>
      </c>
      <c r="Y257" s="57">
        <f t="shared" si="61"/>
      </c>
      <c r="Z257" s="57">
        <f t="shared" si="62"/>
      </c>
    </row>
    <row r="258" spans="3:26" ht="12.75">
      <c r="C258" s="21">
        <v>38217</v>
      </c>
      <c r="D258" s="18">
        <v>26.93</v>
      </c>
      <c r="E258" s="18">
        <v>27.5</v>
      </c>
      <c r="F258" s="18">
        <v>26.89</v>
      </c>
      <c r="G258" s="18">
        <v>27.46</v>
      </c>
      <c r="H258" s="19">
        <v>58844000</v>
      </c>
      <c r="I258" s="42">
        <v>24.34</v>
      </c>
      <c r="K258" s="24">
        <f t="shared" si="53"/>
        <v>0.015012510425354453</v>
      </c>
      <c r="L258" s="33">
        <f t="shared" si="54"/>
        <v>58844</v>
      </c>
      <c r="S258" s="52">
        <f t="shared" si="55"/>
        <v>0.120000000000001</v>
      </c>
      <c r="T258" s="52">
        <f t="shared" si="56"/>
        <v>-0.08999999999999986</v>
      </c>
      <c r="U258" s="49">
        <f t="shared" si="57"/>
        <v>0</v>
      </c>
      <c r="V258" s="49">
        <f t="shared" si="58"/>
        <v>1</v>
      </c>
      <c r="W258" s="51">
        <f t="shared" si="59"/>
        <v>0</v>
      </c>
      <c r="X258" s="51">
        <f t="shared" si="60"/>
        <v>0</v>
      </c>
      <c r="Y258" s="57">
        <f t="shared" si="61"/>
      </c>
      <c r="Z258" s="57">
        <f t="shared" si="62"/>
      </c>
    </row>
    <row r="259" spans="3:26" ht="12.75">
      <c r="C259" s="21">
        <v>38218</v>
      </c>
      <c r="D259" s="18">
        <v>27.35</v>
      </c>
      <c r="E259" s="18">
        <v>27.45</v>
      </c>
      <c r="F259" s="18">
        <v>27.01</v>
      </c>
      <c r="G259" s="18">
        <v>27.12</v>
      </c>
      <c r="H259" s="19">
        <v>46293000</v>
      </c>
      <c r="I259" s="42">
        <v>24.04</v>
      </c>
      <c r="K259" s="24">
        <f t="shared" si="53"/>
        <v>-0.012325390304026351</v>
      </c>
      <c r="L259" s="33">
        <f t="shared" si="54"/>
        <v>46293</v>
      </c>
      <c r="S259" s="52">
        <f t="shared" si="55"/>
        <v>-0.05000000000000071</v>
      </c>
      <c r="T259" s="52">
        <f t="shared" si="56"/>
        <v>0.120000000000001</v>
      </c>
      <c r="U259" s="49">
        <f t="shared" si="57"/>
        <v>1</v>
      </c>
      <c r="V259" s="49">
        <f t="shared" si="58"/>
        <v>0</v>
      </c>
      <c r="W259" s="51">
        <f t="shared" si="59"/>
        <v>0</v>
      </c>
      <c r="X259" s="51">
        <f t="shared" si="60"/>
        <v>0</v>
      </c>
      <c r="Y259" s="57">
        <f t="shared" si="61"/>
      </c>
      <c r="Z259" s="57">
        <f t="shared" si="62"/>
      </c>
    </row>
    <row r="260" spans="3:26" ht="12.75">
      <c r="C260" s="21">
        <v>38219</v>
      </c>
      <c r="D260" s="18">
        <v>27.13</v>
      </c>
      <c r="E260" s="18">
        <v>27.37</v>
      </c>
      <c r="F260" s="18">
        <v>27.04</v>
      </c>
      <c r="G260" s="18">
        <v>27.2</v>
      </c>
      <c r="H260" s="19">
        <v>46494800</v>
      </c>
      <c r="I260" s="42">
        <v>24.11</v>
      </c>
      <c r="K260" s="24">
        <f t="shared" si="53"/>
        <v>0.002911813643926786</v>
      </c>
      <c r="L260" s="33">
        <f t="shared" si="54"/>
        <v>46494.8</v>
      </c>
      <c r="S260" s="52">
        <f t="shared" si="55"/>
        <v>-0.0799999999999983</v>
      </c>
      <c r="T260" s="52">
        <f t="shared" si="56"/>
        <v>0.029999999999997584</v>
      </c>
      <c r="U260" s="49">
        <f t="shared" si="57"/>
        <v>1</v>
      </c>
      <c r="V260" s="49">
        <f t="shared" si="58"/>
        <v>0</v>
      </c>
      <c r="W260" s="51">
        <f t="shared" si="59"/>
        <v>0</v>
      </c>
      <c r="X260" s="51">
        <f t="shared" si="60"/>
        <v>0</v>
      </c>
      <c r="Y260" s="57">
        <f t="shared" si="61"/>
      </c>
      <c r="Z260" s="57">
        <f t="shared" si="62"/>
      </c>
    </row>
    <row r="261" spans="3:26" ht="12.75">
      <c r="C261" s="21">
        <v>38222</v>
      </c>
      <c r="D261" s="18">
        <v>27.27</v>
      </c>
      <c r="E261" s="18">
        <v>27.33</v>
      </c>
      <c r="F261" s="18">
        <v>27.12</v>
      </c>
      <c r="G261" s="18">
        <v>27.24</v>
      </c>
      <c r="H261" s="19">
        <v>39572200</v>
      </c>
      <c r="I261" s="42">
        <v>24.22</v>
      </c>
      <c r="K261" s="24">
        <f t="shared" si="53"/>
        <v>0.004562422231439323</v>
      </c>
      <c r="L261" s="33">
        <f t="shared" si="54"/>
        <v>39572.2</v>
      </c>
      <c r="S261" s="52">
        <f t="shared" si="55"/>
        <v>-0.0400000000000027</v>
      </c>
      <c r="T261" s="52">
        <f t="shared" si="56"/>
        <v>0.08000000000000185</v>
      </c>
      <c r="U261" s="49">
        <f t="shared" si="57"/>
        <v>1</v>
      </c>
      <c r="V261" s="49">
        <f t="shared" si="58"/>
        <v>0</v>
      </c>
      <c r="W261" s="51">
        <f t="shared" si="59"/>
        <v>0</v>
      </c>
      <c r="X261" s="51">
        <f t="shared" si="60"/>
        <v>0</v>
      </c>
      <c r="Y261" s="57">
        <f t="shared" si="61"/>
      </c>
      <c r="Z261" s="57">
        <f t="shared" si="62"/>
      </c>
    </row>
    <row r="262" spans="3:26" ht="12.75">
      <c r="C262" s="21">
        <v>38223</v>
      </c>
      <c r="D262" s="18">
        <v>27.4</v>
      </c>
      <c r="E262" s="18">
        <v>27.46</v>
      </c>
      <c r="F262" s="18">
        <v>27.09</v>
      </c>
      <c r="G262" s="18">
        <v>27.24</v>
      </c>
      <c r="H262" s="19">
        <v>40835300</v>
      </c>
      <c r="I262" s="42">
        <v>24.22</v>
      </c>
      <c r="K262" s="24">
        <f t="shared" si="53"/>
        <v>0</v>
      </c>
      <c r="L262" s="33">
        <f t="shared" si="54"/>
        <v>40835.3</v>
      </c>
      <c r="S262" s="52">
        <f t="shared" si="55"/>
        <v>0.13000000000000256</v>
      </c>
      <c r="T262" s="52">
        <f t="shared" si="56"/>
        <v>-0.030000000000001137</v>
      </c>
      <c r="U262" s="49">
        <f t="shared" si="57"/>
        <v>0</v>
      </c>
      <c r="V262" s="49">
        <f t="shared" si="58"/>
        <v>1</v>
      </c>
      <c r="W262" s="51">
        <f t="shared" si="59"/>
        <v>0</v>
      </c>
      <c r="X262" s="51">
        <f t="shared" si="60"/>
        <v>0</v>
      </c>
      <c r="Y262" s="57">
        <f t="shared" si="61"/>
      </c>
      <c r="Z262" s="57">
        <f t="shared" si="62"/>
      </c>
    </row>
    <row r="263" spans="3:26" ht="12.75">
      <c r="C263" s="21">
        <v>38224</v>
      </c>
      <c r="D263" s="18">
        <v>27.21</v>
      </c>
      <c r="E263" s="18">
        <v>27.67</v>
      </c>
      <c r="F263" s="18">
        <v>27.18</v>
      </c>
      <c r="G263" s="18">
        <v>27.55</v>
      </c>
      <c r="H263" s="19">
        <v>53512700</v>
      </c>
      <c r="I263" s="42">
        <v>24.49</v>
      </c>
      <c r="K263" s="24">
        <f t="shared" si="53"/>
        <v>0.011147811725846335</v>
      </c>
      <c r="L263" s="33">
        <f t="shared" si="54"/>
        <v>53512.7</v>
      </c>
      <c r="S263" s="52">
        <f t="shared" si="55"/>
        <v>0.21000000000000085</v>
      </c>
      <c r="T263" s="52">
        <f t="shared" si="56"/>
        <v>0.08999999999999986</v>
      </c>
      <c r="U263" s="49">
        <f t="shared" si="57"/>
        <v>0</v>
      </c>
      <c r="V263" s="49">
        <f t="shared" si="58"/>
        <v>0</v>
      </c>
      <c r="W263" s="51">
        <f t="shared" si="59"/>
        <v>1</v>
      </c>
      <c r="X263" s="51">
        <f t="shared" si="60"/>
        <v>0</v>
      </c>
      <c r="Y263" s="57">
        <f t="shared" si="61"/>
      </c>
      <c r="Z263" s="57">
        <f t="shared" si="62"/>
      </c>
    </row>
    <row r="264" spans="3:26" ht="12.75">
      <c r="C264" s="21">
        <v>38225</v>
      </c>
      <c r="D264" s="18">
        <v>27.46</v>
      </c>
      <c r="E264" s="18">
        <v>27.6</v>
      </c>
      <c r="F264" s="18">
        <v>27.39</v>
      </c>
      <c r="G264" s="18">
        <v>27.44</v>
      </c>
      <c r="H264" s="19">
        <v>35465500</v>
      </c>
      <c r="I264" s="42">
        <v>24.39</v>
      </c>
      <c r="K264" s="24">
        <f t="shared" si="53"/>
        <v>-0.004083299305839061</v>
      </c>
      <c r="L264" s="33">
        <f t="shared" si="54"/>
        <v>35465.5</v>
      </c>
      <c r="S264" s="52">
        <f t="shared" si="55"/>
        <v>-0.07000000000000028</v>
      </c>
      <c r="T264" s="52">
        <f t="shared" si="56"/>
        <v>0.21000000000000085</v>
      </c>
      <c r="U264" s="49">
        <f t="shared" si="57"/>
        <v>1</v>
      </c>
      <c r="V264" s="49">
        <f t="shared" si="58"/>
        <v>0</v>
      </c>
      <c r="W264" s="51">
        <f t="shared" si="59"/>
        <v>0</v>
      </c>
      <c r="X264" s="51">
        <f t="shared" si="60"/>
        <v>0</v>
      </c>
      <c r="Y264" s="57">
        <f t="shared" si="61"/>
      </c>
      <c r="Z264" s="57">
        <f t="shared" si="62"/>
      </c>
    </row>
    <row r="265" spans="3:26" ht="12.75">
      <c r="C265" s="21">
        <v>38226</v>
      </c>
      <c r="D265" s="18">
        <v>27.5</v>
      </c>
      <c r="E265" s="18">
        <v>27.65</v>
      </c>
      <c r="F265" s="18">
        <v>27.45</v>
      </c>
      <c r="G265" s="18">
        <v>27.46</v>
      </c>
      <c r="H265" s="19">
        <v>33248700</v>
      </c>
      <c r="I265" s="42">
        <v>24.41</v>
      </c>
      <c r="K265" s="24">
        <f t="shared" si="53"/>
        <v>0.0008200082000819897</v>
      </c>
      <c r="L265" s="33">
        <f t="shared" si="54"/>
        <v>33248.7</v>
      </c>
      <c r="S265" s="52">
        <f t="shared" si="55"/>
        <v>0.04999999999999716</v>
      </c>
      <c r="T265" s="52">
        <f t="shared" si="56"/>
        <v>0.05999999999999872</v>
      </c>
      <c r="U265" s="49">
        <f t="shared" si="57"/>
        <v>0</v>
      </c>
      <c r="V265" s="49">
        <f t="shared" si="58"/>
        <v>0</v>
      </c>
      <c r="W265" s="51">
        <f t="shared" si="59"/>
        <v>1</v>
      </c>
      <c r="X265" s="51">
        <f t="shared" si="60"/>
        <v>0</v>
      </c>
      <c r="Y265" s="57">
        <f t="shared" si="61"/>
        <v>27.46</v>
      </c>
      <c r="Z265" s="57">
        <f t="shared" si="62"/>
      </c>
    </row>
    <row r="266" spans="3:26" ht="12.75">
      <c r="C266" s="21">
        <v>38229</v>
      </c>
      <c r="D266" s="18">
        <v>27.3</v>
      </c>
      <c r="E266" s="18">
        <v>27.39</v>
      </c>
      <c r="F266" s="18">
        <v>26.85</v>
      </c>
      <c r="G266" s="18">
        <v>27.3</v>
      </c>
      <c r="H266" s="19">
        <v>36679600</v>
      </c>
      <c r="I266" s="42">
        <v>24.27</v>
      </c>
      <c r="K266" s="24">
        <f t="shared" si="53"/>
        <v>-0.005735354362966016</v>
      </c>
      <c r="L266" s="33">
        <f t="shared" si="54"/>
        <v>36679.6</v>
      </c>
      <c r="S266" s="52">
        <f t="shared" si="55"/>
        <v>-0.259999999999998</v>
      </c>
      <c r="T266" s="52">
        <f t="shared" si="56"/>
        <v>-0.5999999999999979</v>
      </c>
      <c r="U266" s="49">
        <f t="shared" si="57"/>
        <v>0</v>
      </c>
      <c r="V266" s="49">
        <f t="shared" si="58"/>
        <v>0</v>
      </c>
      <c r="W266" s="51">
        <f t="shared" si="59"/>
        <v>0</v>
      </c>
      <c r="X266" s="51">
        <f t="shared" si="60"/>
        <v>1</v>
      </c>
      <c r="Y266" s="57">
        <f t="shared" si="61"/>
      </c>
      <c r="Z266" s="57">
        <f t="shared" si="62"/>
      </c>
    </row>
    <row r="267" spans="3:26" ht="12.75">
      <c r="C267" s="21">
        <v>38230</v>
      </c>
      <c r="D267" s="18">
        <v>27.29</v>
      </c>
      <c r="E267" s="18">
        <v>27.32</v>
      </c>
      <c r="F267" s="18">
        <v>27.05</v>
      </c>
      <c r="G267" s="18">
        <v>27.3</v>
      </c>
      <c r="H267" s="19">
        <v>52106700</v>
      </c>
      <c r="I267" s="42">
        <v>24.27</v>
      </c>
      <c r="K267" s="24">
        <f t="shared" si="53"/>
        <v>0</v>
      </c>
      <c r="L267" s="33">
        <f t="shared" si="54"/>
        <v>52106.7</v>
      </c>
      <c r="S267" s="52">
        <f t="shared" si="55"/>
        <v>-0.07000000000000028</v>
      </c>
      <c r="T267" s="52">
        <f t="shared" si="56"/>
        <v>0.1999999999999993</v>
      </c>
      <c r="U267" s="49">
        <f t="shared" si="57"/>
        <v>1</v>
      </c>
      <c r="V267" s="49">
        <f t="shared" si="58"/>
        <v>0</v>
      </c>
      <c r="W267" s="51">
        <f t="shared" si="59"/>
        <v>0</v>
      </c>
      <c r="X267" s="51">
        <f t="shared" si="60"/>
        <v>0</v>
      </c>
      <c r="Y267" s="57">
        <f t="shared" si="61"/>
      </c>
      <c r="Z267" s="57">
        <f t="shared" si="62"/>
      </c>
    </row>
    <row r="268" spans="3:26" ht="12.75">
      <c r="C268" s="21">
        <v>38231</v>
      </c>
      <c r="D268" s="18">
        <v>27.23</v>
      </c>
      <c r="E268" s="18">
        <v>27.52</v>
      </c>
      <c r="F268" s="18">
        <v>27.14</v>
      </c>
      <c r="G268" s="18">
        <v>27.39</v>
      </c>
      <c r="H268" s="19">
        <v>48507500</v>
      </c>
      <c r="I268" s="42">
        <v>24.35</v>
      </c>
      <c r="K268" s="24">
        <f t="shared" si="53"/>
        <v>0.003296250515039123</v>
      </c>
      <c r="L268" s="33">
        <f t="shared" si="54"/>
        <v>48507.5</v>
      </c>
      <c r="S268" s="52">
        <f t="shared" si="55"/>
        <v>0.1999999999999993</v>
      </c>
      <c r="T268" s="52">
        <f t="shared" si="56"/>
        <v>0.08999999999999986</v>
      </c>
      <c r="U268" s="49">
        <f t="shared" si="57"/>
        <v>0</v>
      </c>
      <c r="V268" s="49">
        <f t="shared" si="58"/>
        <v>0</v>
      </c>
      <c r="W268" s="51">
        <f t="shared" si="59"/>
        <v>1</v>
      </c>
      <c r="X268" s="51">
        <f t="shared" si="60"/>
        <v>0</v>
      </c>
      <c r="Y268" s="57">
        <f t="shared" si="61"/>
        <v>27.39</v>
      </c>
      <c r="Z268" s="57">
        <f t="shared" si="62"/>
      </c>
    </row>
    <row r="269" spans="3:26" ht="12.75">
      <c r="C269" s="21">
        <v>38232</v>
      </c>
      <c r="D269" s="18">
        <v>27.4</v>
      </c>
      <c r="E269" s="18">
        <v>27.68</v>
      </c>
      <c r="F269" s="18">
        <v>27.35</v>
      </c>
      <c r="G269" s="18">
        <v>27.62</v>
      </c>
      <c r="H269" s="19">
        <v>42161700</v>
      </c>
      <c r="I269" s="42">
        <v>24.55</v>
      </c>
      <c r="K269" s="24">
        <f t="shared" si="53"/>
        <v>0.008213552361396204</v>
      </c>
      <c r="L269" s="33">
        <f t="shared" si="54"/>
        <v>42161.7</v>
      </c>
      <c r="S269" s="52">
        <f t="shared" si="55"/>
        <v>0.16000000000000014</v>
      </c>
      <c r="T269" s="52">
        <f t="shared" si="56"/>
        <v>0.21000000000000085</v>
      </c>
      <c r="U269" s="49">
        <f t="shared" si="57"/>
        <v>0</v>
      </c>
      <c r="V269" s="49">
        <f t="shared" si="58"/>
        <v>0</v>
      </c>
      <c r="W269" s="51">
        <f t="shared" si="59"/>
        <v>1</v>
      </c>
      <c r="X269" s="51">
        <f t="shared" si="60"/>
        <v>0</v>
      </c>
      <c r="Y269" s="57">
        <f t="shared" si="61"/>
      </c>
      <c r="Z269" s="57">
        <f t="shared" si="62"/>
      </c>
    </row>
    <row r="270" spans="3:26" ht="12.75">
      <c r="C270" s="21">
        <v>38233</v>
      </c>
      <c r="D270" s="18">
        <v>27.46</v>
      </c>
      <c r="E270" s="18">
        <v>27.62</v>
      </c>
      <c r="F270" s="18">
        <v>27.1</v>
      </c>
      <c r="G270" s="18">
        <v>27.11</v>
      </c>
      <c r="H270" s="19">
        <v>46174400</v>
      </c>
      <c r="I270" s="42">
        <v>24.1</v>
      </c>
      <c r="K270" s="24">
        <f t="shared" si="53"/>
        <v>-0.018329938900203624</v>
      </c>
      <c r="L270" s="33">
        <f t="shared" si="54"/>
        <v>46174.4</v>
      </c>
      <c r="S270" s="52">
        <f t="shared" si="55"/>
        <v>-0.05999999999999872</v>
      </c>
      <c r="T270" s="52">
        <f t="shared" si="56"/>
        <v>-0.25</v>
      </c>
      <c r="U270" s="49">
        <f t="shared" si="57"/>
        <v>0</v>
      </c>
      <c r="V270" s="49">
        <f t="shared" si="58"/>
        <v>0</v>
      </c>
      <c r="W270" s="51">
        <f t="shared" si="59"/>
        <v>0</v>
      </c>
      <c r="X270" s="51">
        <f t="shared" si="60"/>
        <v>1</v>
      </c>
      <c r="Y270" s="57">
        <f t="shared" si="61"/>
      </c>
      <c r="Z270" s="57">
        <f t="shared" si="62"/>
      </c>
    </row>
    <row r="271" spans="3:26" ht="12.75">
      <c r="C271" s="21">
        <v>38237</v>
      </c>
      <c r="D271" s="18">
        <v>27.29</v>
      </c>
      <c r="E271" s="18">
        <v>27.38</v>
      </c>
      <c r="F271" s="18">
        <v>27.16</v>
      </c>
      <c r="G271" s="18">
        <v>27.36</v>
      </c>
      <c r="H271" s="19">
        <v>44893400</v>
      </c>
      <c r="I271" s="42">
        <v>24.32</v>
      </c>
      <c r="K271" s="24">
        <f t="shared" si="53"/>
        <v>0.009128630705394158</v>
      </c>
      <c r="L271" s="33">
        <f t="shared" si="54"/>
        <v>44893.4</v>
      </c>
      <c r="S271" s="52">
        <f t="shared" si="55"/>
        <v>-0.240000000000002</v>
      </c>
      <c r="T271" s="52">
        <f t="shared" si="56"/>
        <v>0.05999999999999872</v>
      </c>
      <c r="U271" s="49">
        <f t="shared" si="57"/>
        <v>1</v>
      </c>
      <c r="V271" s="49">
        <f t="shared" si="58"/>
        <v>0</v>
      </c>
      <c r="W271" s="51">
        <f t="shared" si="59"/>
        <v>0</v>
      </c>
      <c r="X271" s="51">
        <f t="shared" si="60"/>
        <v>0</v>
      </c>
      <c r="Y271" s="57">
        <f t="shared" si="61"/>
      </c>
      <c r="Z271" s="57">
        <f t="shared" si="62"/>
      </c>
    </row>
    <row r="272" spans="3:26" ht="12.75">
      <c r="C272" s="21">
        <v>38238</v>
      </c>
      <c r="D272" s="18">
        <v>27.3</v>
      </c>
      <c r="E272" s="18">
        <v>27.47</v>
      </c>
      <c r="F272" s="18">
        <v>27.14</v>
      </c>
      <c r="G272" s="18">
        <v>27.26</v>
      </c>
      <c r="H272" s="19">
        <v>53278100</v>
      </c>
      <c r="I272" s="42">
        <v>24.23</v>
      </c>
      <c r="K272" s="24">
        <f t="shared" si="53"/>
        <v>-0.0037006578947368363</v>
      </c>
      <c r="L272" s="33">
        <f t="shared" si="54"/>
        <v>53278.1</v>
      </c>
      <c r="S272" s="52">
        <f t="shared" si="55"/>
        <v>0.08999999999999986</v>
      </c>
      <c r="T272" s="52">
        <f t="shared" si="56"/>
        <v>-0.019999999999999574</v>
      </c>
      <c r="U272" s="49">
        <f t="shared" si="57"/>
        <v>0</v>
      </c>
      <c r="V272" s="49">
        <f t="shared" si="58"/>
        <v>1</v>
      </c>
      <c r="W272" s="51">
        <f t="shared" si="59"/>
        <v>0</v>
      </c>
      <c r="X272" s="51">
        <f t="shared" si="60"/>
        <v>0</v>
      </c>
      <c r="Y272" s="57">
        <f t="shared" si="61"/>
      </c>
      <c r="Z272" s="57">
        <f t="shared" si="62"/>
      </c>
    </row>
    <row r="273" spans="3:26" ht="12.75">
      <c r="C273" s="21">
        <v>38239</v>
      </c>
      <c r="D273" s="18">
        <v>27.3</v>
      </c>
      <c r="E273" s="18">
        <v>27.47</v>
      </c>
      <c r="F273" s="18">
        <v>27.18</v>
      </c>
      <c r="G273" s="18">
        <v>27.28</v>
      </c>
      <c r="H273" s="19">
        <v>56904700</v>
      </c>
      <c r="I273" s="42">
        <v>24.25</v>
      </c>
      <c r="K273" s="24">
        <f t="shared" si="53"/>
        <v>0.0008254230293025522</v>
      </c>
      <c r="L273" s="33">
        <f t="shared" si="54"/>
        <v>56904.7</v>
      </c>
      <c r="S273" s="52">
        <f t="shared" si="55"/>
        <v>0</v>
      </c>
      <c r="T273" s="52">
        <f t="shared" si="56"/>
        <v>0.03999999999999915</v>
      </c>
      <c r="U273" s="49">
        <f t="shared" si="57"/>
        <v>0</v>
      </c>
      <c r="V273" s="49">
        <f t="shared" si="58"/>
        <v>0</v>
      </c>
      <c r="W273" s="51">
        <f t="shared" si="59"/>
        <v>0</v>
      </c>
      <c r="X273" s="51">
        <f t="shared" si="60"/>
        <v>0</v>
      </c>
      <c r="Y273" s="57">
        <f t="shared" si="61"/>
      </c>
      <c r="Z273" s="57">
        <f t="shared" si="62"/>
      </c>
    </row>
    <row r="274" spans="3:26" ht="12.75">
      <c r="C274" s="21">
        <v>38240</v>
      </c>
      <c r="D274" s="18">
        <v>27.34</v>
      </c>
      <c r="E274" s="18">
        <v>27.51</v>
      </c>
      <c r="F274" s="18">
        <v>27.18</v>
      </c>
      <c r="G274" s="18">
        <v>27.49</v>
      </c>
      <c r="H274" s="19">
        <v>52664500</v>
      </c>
      <c r="I274" s="42">
        <v>24.44</v>
      </c>
      <c r="K274" s="24">
        <f t="shared" si="53"/>
        <v>0.007835051546391858</v>
      </c>
      <c r="L274" s="33">
        <f t="shared" si="54"/>
        <v>52664.5</v>
      </c>
      <c r="S274" s="52">
        <f t="shared" si="55"/>
        <v>0.0400000000000027</v>
      </c>
      <c r="T274" s="52">
        <f t="shared" si="56"/>
        <v>0</v>
      </c>
      <c r="U274" s="49">
        <f t="shared" si="57"/>
        <v>0</v>
      </c>
      <c r="V274" s="49">
        <f t="shared" si="58"/>
        <v>0</v>
      </c>
      <c r="W274" s="51">
        <f t="shared" si="59"/>
        <v>0</v>
      </c>
      <c r="X274" s="51">
        <f t="shared" si="60"/>
        <v>0</v>
      </c>
      <c r="Y274" s="57">
        <f t="shared" si="61"/>
      </c>
      <c r="Z274" s="57">
        <f t="shared" si="62"/>
      </c>
    </row>
    <row r="275" spans="3:26" ht="12.75">
      <c r="C275" s="21">
        <v>38243</v>
      </c>
      <c r="D275" s="18">
        <v>27.53</v>
      </c>
      <c r="E275" s="18">
        <v>27.57</v>
      </c>
      <c r="F275" s="18">
        <v>26.74</v>
      </c>
      <c r="G275" s="18">
        <v>27.25</v>
      </c>
      <c r="H275" s="19">
        <v>48239200</v>
      </c>
      <c r="I275" s="42">
        <v>24.23</v>
      </c>
      <c r="K275" s="24">
        <f t="shared" si="53"/>
        <v>-0.008592471358428888</v>
      </c>
      <c r="L275" s="33">
        <f t="shared" si="54"/>
        <v>48239.2</v>
      </c>
      <c r="S275" s="52">
        <f t="shared" si="55"/>
        <v>0.05999999999999872</v>
      </c>
      <c r="T275" s="52">
        <f t="shared" si="56"/>
        <v>-0.4400000000000013</v>
      </c>
      <c r="U275" s="49">
        <f t="shared" si="57"/>
        <v>0</v>
      </c>
      <c r="V275" s="49">
        <f t="shared" si="58"/>
        <v>1</v>
      </c>
      <c r="W275" s="51">
        <f t="shared" si="59"/>
        <v>0</v>
      </c>
      <c r="X275" s="51">
        <f t="shared" si="60"/>
        <v>0</v>
      </c>
      <c r="Y275" s="57">
        <f t="shared" si="61"/>
      </c>
      <c r="Z275" s="57">
        <f t="shared" si="62"/>
      </c>
    </row>
    <row r="276" spans="3:26" ht="12.75">
      <c r="C276" s="21">
        <v>38244</v>
      </c>
      <c r="D276" s="18">
        <v>27.37</v>
      </c>
      <c r="E276" s="18">
        <v>27.51</v>
      </c>
      <c r="F276" s="18">
        <v>27.27</v>
      </c>
      <c r="G276" s="18">
        <v>27.44</v>
      </c>
      <c r="H276" s="19">
        <v>55920000</v>
      </c>
      <c r="I276" s="42">
        <v>24.39</v>
      </c>
      <c r="K276" s="24">
        <f t="shared" si="53"/>
        <v>0.006603384234420195</v>
      </c>
      <c r="L276" s="33">
        <f t="shared" si="54"/>
        <v>55920</v>
      </c>
      <c r="S276" s="52">
        <f t="shared" si="55"/>
        <v>-0.05999999999999872</v>
      </c>
      <c r="T276" s="52">
        <f t="shared" si="56"/>
        <v>0.5300000000000011</v>
      </c>
      <c r="U276" s="49">
        <f t="shared" si="57"/>
        <v>1</v>
      </c>
      <c r="V276" s="49">
        <f t="shared" si="58"/>
        <v>0</v>
      </c>
      <c r="W276" s="51">
        <f t="shared" si="59"/>
        <v>0</v>
      </c>
      <c r="X276" s="51">
        <f t="shared" si="60"/>
        <v>0</v>
      </c>
      <c r="Y276" s="57">
        <f t="shared" si="61"/>
      </c>
      <c r="Z276" s="57">
        <f t="shared" si="62"/>
      </c>
    </row>
    <row r="277" spans="3:26" ht="12.75">
      <c r="C277" s="21">
        <v>38245</v>
      </c>
      <c r="D277" s="18">
        <v>27.36</v>
      </c>
      <c r="E277" s="18">
        <v>27.4</v>
      </c>
      <c r="F277" s="18">
        <v>27.14</v>
      </c>
      <c r="G277" s="18">
        <v>27.19</v>
      </c>
      <c r="H277" s="19">
        <v>52605700</v>
      </c>
      <c r="I277" s="42">
        <v>24.17</v>
      </c>
      <c r="K277" s="24">
        <f t="shared" si="53"/>
        <v>-0.009020090200901998</v>
      </c>
      <c r="L277" s="33">
        <f t="shared" si="54"/>
        <v>52605.7</v>
      </c>
      <c r="S277" s="52">
        <f t="shared" si="55"/>
        <v>-0.11000000000000298</v>
      </c>
      <c r="T277" s="52">
        <f t="shared" si="56"/>
        <v>-0.129999999999999</v>
      </c>
      <c r="U277" s="49">
        <f t="shared" si="57"/>
        <v>0</v>
      </c>
      <c r="V277" s="49">
        <f t="shared" si="58"/>
        <v>0</v>
      </c>
      <c r="W277" s="51">
        <f t="shared" si="59"/>
        <v>0</v>
      </c>
      <c r="X277" s="51">
        <f t="shared" si="60"/>
        <v>1</v>
      </c>
      <c r="Y277" s="57">
        <f t="shared" si="61"/>
      </c>
      <c r="Z277" s="57">
        <f t="shared" si="62"/>
        <v>27.19</v>
      </c>
    </row>
    <row r="278" spans="3:26" ht="12.75">
      <c r="C278" s="21">
        <v>38246</v>
      </c>
      <c r="D278" s="18">
        <v>27.22</v>
      </c>
      <c r="E278" s="18">
        <v>27.35</v>
      </c>
      <c r="F278" s="18">
        <v>27.17</v>
      </c>
      <c r="G278" s="18">
        <v>27.26</v>
      </c>
      <c r="H278" s="19">
        <v>35951500</v>
      </c>
      <c r="I278" s="42">
        <v>24.23</v>
      </c>
      <c r="K278" s="24">
        <f t="shared" si="53"/>
        <v>0.0024824162184524656</v>
      </c>
      <c r="L278" s="33">
        <f t="shared" si="54"/>
        <v>35951.5</v>
      </c>
      <c r="S278" s="52">
        <f t="shared" si="55"/>
        <v>-0.04999999999999716</v>
      </c>
      <c r="T278" s="52">
        <f t="shared" si="56"/>
        <v>0.030000000000001137</v>
      </c>
      <c r="U278" s="49">
        <f t="shared" si="57"/>
        <v>1</v>
      </c>
      <c r="V278" s="49">
        <f t="shared" si="58"/>
        <v>0</v>
      </c>
      <c r="W278" s="51">
        <f t="shared" si="59"/>
        <v>0</v>
      </c>
      <c r="X278" s="51">
        <f t="shared" si="60"/>
        <v>0</v>
      </c>
      <c r="Y278" s="57">
        <f t="shared" si="61"/>
      </c>
      <c r="Z278" s="57">
        <f t="shared" si="62"/>
      </c>
    </row>
    <row r="279" spans="3:26" ht="12.75">
      <c r="C279" s="21">
        <v>38247</v>
      </c>
      <c r="D279" s="18">
        <v>27.39</v>
      </c>
      <c r="E279" s="18">
        <v>27.53</v>
      </c>
      <c r="F279" s="18">
        <v>27.26</v>
      </c>
      <c r="G279" s="18">
        <v>27.51</v>
      </c>
      <c r="H279" s="19">
        <v>65283000</v>
      </c>
      <c r="I279" s="42">
        <v>24.46</v>
      </c>
      <c r="K279" s="24">
        <f t="shared" si="53"/>
        <v>0.009492364836978906</v>
      </c>
      <c r="L279" s="33">
        <f t="shared" si="54"/>
        <v>65283</v>
      </c>
      <c r="S279" s="52">
        <f t="shared" si="55"/>
        <v>0.17999999999999972</v>
      </c>
      <c r="T279" s="52">
        <f t="shared" si="56"/>
        <v>0.08999999999999986</v>
      </c>
      <c r="U279" s="49">
        <f t="shared" si="57"/>
        <v>0</v>
      </c>
      <c r="V279" s="49">
        <f t="shared" si="58"/>
        <v>0</v>
      </c>
      <c r="W279" s="51">
        <f t="shared" si="59"/>
        <v>1</v>
      </c>
      <c r="X279" s="51">
        <f t="shared" si="60"/>
        <v>0</v>
      </c>
      <c r="Y279" s="57">
        <f t="shared" si="61"/>
        <v>27.51</v>
      </c>
      <c r="Z279" s="57">
        <f t="shared" si="62"/>
      </c>
    </row>
    <row r="280" spans="3:26" ht="12.75">
      <c r="C280" s="21">
        <v>38250</v>
      </c>
      <c r="D280" s="18">
        <v>27.44</v>
      </c>
      <c r="E280" s="18">
        <v>27.65</v>
      </c>
      <c r="F280" s="18">
        <v>27.33</v>
      </c>
      <c r="G280" s="18">
        <v>27.51</v>
      </c>
      <c r="H280" s="19">
        <v>51513600</v>
      </c>
      <c r="I280" s="42">
        <v>24.46</v>
      </c>
      <c r="K280" s="24">
        <f t="shared" si="53"/>
        <v>0</v>
      </c>
      <c r="L280" s="33">
        <f t="shared" si="54"/>
        <v>51513.6</v>
      </c>
      <c r="S280" s="52">
        <f t="shared" si="55"/>
        <v>0.11999999999999744</v>
      </c>
      <c r="T280" s="52">
        <f t="shared" si="56"/>
        <v>0.06999999999999673</v>
      </c>
      <c r="U280" s="49">
        <f t="shared" si="57"/>
        <v>0</v>
      </c>
      <c r="V280" s="49">
        <f t="shared" si="58"/>
        <v>0</v>
      </c>
      <c r="W280" s="51">
        <f t="shared" si="59"/>
        <v>1</v>
      </c>
      <c r="X280" s="51">
        <f t="shared" si="60"/>
        <v>0</v>
      </c>
      <c r="Y280" s="57">
        <f t="shared" si="61"/>
      </c>
      <c r="Z280" s="57">
        <f t="shared" si="62"/>
      </c>
    </row>
    <row r="281" spans="3:26" ht="12.75">
      <c r="C281" s="21">
        <v>38251</v>
      </c>
      <c r="D281" s="18">
        <v>27.45</v>
      </c>
      <c r="E281" s="18">
        <v>27.53</v>
      </c>
      <c r="F281" s="18">
        <v>27.25</v>
      </c>
      <c r="G281" s="18">
        <v>27.26</v>
      </c>
      <c r="H281" s="19">
        <v>73874400</v>
      </c>
      <c r="I281" s="42">
        <v>24.23</v>
      </c>
      <c r="K281" s="24">
        <f t="shared" si="53"/>
        <v>-0.009403107113654996</v>
      </c>
      <c r="L281" s="33">
        <f t="shared" si="54"/>
        <v>73874.4</v>
      </c>
      <c r="S281" s="52">
        <f t="shared" si="55"/>
        <v>-0.11999999999999744</v>
      </c>
      <c r="T281" s="52">
        <f t="shared" si="56"/>
        <v>-0.0799999999999983</v>
      </c>
      <c r="U281" s="49">
        <f t="shared" si="57"/>
        <v>0</v>
      </c>
      <c r="V281" s="49">
        <f t="shared" si="58"/>
        <v>0</v>
      </c>
      <c r="W281" s="51">
        <f t="shared" si="59"/>
        <v>0</v>
      </c>
      <c r="X281" s="51">
        <f t="shared" si="60"/>
        <v>1</v>
      </c>
      <c r="Y281" s="57">
        <f t="shared" si="61"/>
      </c>
      <c r="Z281" s="57">
        <f t="shared" si="62"/>
      </c>
    </row>
    <row r="282" spans="3:26" ht="12.75">
      <c r="C282" s="21">
        <v>38252</v>
      </c>
      <c r="D282" s="18">
        <v>27.28</v>
      </c>
      <c r="E282" s="18">
        <v>27.74</v>
      </c>
      <c r="F282" s="18">
        <v>27.07</v>
      </c>
      <c r="G282" s="18">
        <v>27.12</v>
      </c>
      <c r="H282" s="19">
        <v>68409000</v>
      </c>
      <c r="I282" s="42">
        <v>24.11</v>
      </c>
      <c r="K282" s="24">
        <f t="shared" si="53"/>
        <v>-0.004952538175815091</v>
      </c>
      <c r="L282" s="33">
        <f t="shared" si="54"/>
        <v>68409</v>
      </c>
      <c r="S282" s="52">
        <f t="shared" si="55"/>
        <v>0.2099999999999973</v>
      </c>
      <c r="T282" s="52">
        <f t="shared" si="56"/>
        <v>-0.17999999999999972</v>
      </c>
      <c r="U282" s="49">
        <f t="shared" si="57"/>
        <v>0</v>
      </c>
      <c r="V282" s="49">
        <f t="shared" si="58"/>
        <v>1</v>
      </c>
      <c r="W282" s="51">
        <f t="shared" si="59"/>
        <v>0</v>
      </c>
      <c r="X282" s="51">
        <f t="shared" si="60"/>
        <v>0</v>
      </c>
      <c r="Y282" s="57">
        <f t="shared" si="61"/>
      </c>
      <c r="Z282" s="57">
        <f t="shared" si="62"/>
      </c>
    </row>
    <row r="283" spans="3:26" ht="12.75">
      <c r="C283" s="21">
        <v>38253</v>
      </c>
      <c r="D283" s="18">
        <v>27.19</v>
      </c>
      <c r="E283" s="18">
        <v>27.39</v>
      </c>
      <c r="F283" s="18">
        <v>27.17</v>
      </c>
      <c r="G283" s="18">
        <v>27.35</v>
      </c>
      <c r="H283" s="19">
        <v>52155800</v>
      </c>
      <c r="I283" s="42">
        <v>24.31</v>
      </c>
      <c r="K283" s="24">
        <f t="shared" si="53"/>
        <v>0.008295313148071415</v>
      </c>
      <c r="L283" s="33">
        <f t="shared" si="54"/>
        <v>52155.8</v>
      </c>
      <c r="S283" s="52">
        <f t="shared" si="55"/>
        <v>-0.34999999999999787</v>
      </c>
      <c r="T283" s="52">
        <f t="shared" si="56"/>
        <v>0.10000000000000142</v>
      </c>
      <c r="U283" s="49">
        <f t="shared" si="57"/>
        <v>1</v>
      </c>
      <c r="V283" s="49">
        <f t="shared" si="58"/>
        <v>0</v>
      </c>
      <c r="W283" s="51">
        <f t="shared" si="59"/>
        <v>0</v>
      </c>
      <c r="X283" s="51">
        <f t="shared" si="60"/>
        <v>0</v>
      </c>
      <c r="Y283" s="57">
        <f t="shared" si="61"/>
      </c>
      <c r="Z283" s="57">
        <f t="shared" si="62"/>
      </c>
    </row>
    <row r="284" spans="3:26" ht="12.75">
      <c r="C284" s="21">
        <v>38254</v>
      </c>
      <c r="D284" s="18">
        <v>27.39</v>
      </c>
      <c r="E284" s="18">
        <v>27.46</v>
      </c>
      <c r="F284" s="18">
        <v>27.19</v>
      </c>
      <c r="G284" s="18">
        <v>27.29</v>
      </c>
      <c r="H284" s="19">
        <v>49859800</v>
      </c>
      <c r="I284" s="42">
        <v>24.26</v>
      </c>
      <c r="K284" s="24">
        <f t="shared" si="53"/>
        <v>-0.002056766762648987</v>
      </c>
      <c r="L284" s="33">
        <f t="shared" si="54"/>
        <v>49859.8</v>
      </c>
      <c r="S284" s="52">
        <f t="shared" si="55"/>
        <v>0.07000000000000028</v>
      </c>
      <c r="T284" s="52">
        <f t="shared" si="56"/>
        <v>0.019999999999999574</v>
      </c>
      <c r="U284" s="49">
        <f t="shared" si="57"/>
        <v>0</v>
      </c>
      <c r="V284" s="49">
        <f t="shared" si="58"/>
        <v>0</v>
      </c>
      <c r="W284" s="51">
        <f t="shared" si="59"/>
        <v>1</v>
      </c>
      <c r="X284" s="51">
        <f t="shared" si="60"/>
        <v>0</v>
      </c>
      <c r="Y284" s="57">
        <f t="shared" si="61"/>
        <v>27.29</v>
      </c>
      <c r="Z284" s="57">
        <f t="shared" si="62"/>
      </c>
    </row>
    <row r="285" spans="3:26" ht="12.75">
      <c r="C285" s="21">
        <v>38257</v>
      </c>
      <c r="D285" s="18">
        <v>27.17</v>
      </c>
      <c r="E285" s="18">
        <v>27.32</v>
      </c>
      <c r="F285" s="18">
        <v>27.13</v>
      </c>
      <c r="G285" s="18">
        <v>27.19</v>
      </c>
      <c r="H285" s="19">
        <v>47813600</v>
      </c>
      <c r="I285" s="42">
        <v>24.17</v>
      </c>
      <c r="K285" s="24">
        <f t="shared" si="53"/>
        <v>-0.0037098103874690924</v>
      </c>
      <c r="L285" s="33">
        <f t="shared" si="54"/>
        <v>47813.6</v>
      </c>
      <c r="S285" s="52">
        <f t="shared" si="55"/>
        <v>-0.14000000000000057</v>
      </c>
      <c r="T285" s="52">
        <f t="shared" si="56"/>
        <v>-0.060000000000002274</v>
      </c>
      <c r="U285" s="49">
        <f t="shared" si="57"/>
        <v>0</v>
      </c>
      <c r="V285" s="49">
        <f t="shared" si="58"/>
        <v>0</v>
      </c>
      <c r="W285" s="51">
        <f t="shared" si="59"/>
        <v>0</v>
      </c>
      <c r="X285" s="51">
        <f t="shared" si="60"/>
        <v>1</v>
      </c>
      <c r="Y285" s="57">
        <f t="shared" si="61"/>
      </c>
      <c r="Z285" s="57">
        <f t="shared" si="62"/>
      </c>
    </row>
    <row r="286" spans="3:26" ht="12.75">
      <c r="C286" s="21">
        <v>38258</v>
      </c>
      <c r="D286" s="18">
        <v>27.21</v>
      </c>
      <c r="E286" s="18">
        <v>27.36</v>
      </c>
      <c r="F286" s="18">
        <v>27.04</v>
      </c>
      <c r="G286" s="18">
        <v>27.27</v>
      </c>
      <c r="H286" s="19">
        <v>62055100</v>
      </c>
      <c r="I286" s="42">
        <v>24.24</v>
      </c>
      <c r="K286" s="24">
        <f t="shared" si="53"/>
        <v>0.002896152254861173</v>
      </c>
      <c r="L286" s="33">
        <f t="shared" si="54"/>
        <v>62055.1</v>
      </c>
      <c r="S286" s="52">
        <f t="shared" si="55"/>
        <v>0.03999999999999915</v>
      </c>
      <c r="T286" s="52">
        <f t="shared" si="56"/>
        <v>-0.08999999999999986</v>
      </c>
      <c r="U286" s="49">
        <f t="shared" si="57"/>
        <v>0</v>
      </c>
      <c r="V286" s="49">
        <f t="shared" si="58"/>
        <v>1</v>
      </c>
      <c r="W286" s="51">
        <f t="shared" si="59"/>
        <v>0</v>
      </c>
      <c r="X286" s="51">
        <f t="shared" si="60"/>
        <v>0</v>
      </c>
      <c r="Y286" s="57">
        <f t="shared" si="61"/>
      </c>
      <c r="Z286" s="57">
        <f t="shared" si="62"/>
      </c>
    </row>
    <row r="287" spans="3:26" ht="12.75">
      <c r="C287" s="21">
        <v>38259</v>
      </c>
      <c r="D287" s="18">
        <v>27.26</v>
      </c>
      <c r="E287" s="18">
        <v>27.69</v>
      </c>
      <c r="F287" s="18">
        <v>27.23</v>
      </c>
      <c r="G287" s="18">
        <v>27.58</v>
      </c>
      <c r="H287" s="19">
        <v>61529300</v>
      </c>
      <c r="I287" s="42">
        <v>24.52</v>
      </c>
      <c r="K287" s="24">
        <f t="shared" si="53"/>
        <v>0.011551155115511635</v>
      </c>
      <c r="L287" s="33">
        <f t="shared" si="54"/>
        <v>61529.3</v>
      </c>
      <c r="S287" s="52">
        <f t="shared" si="55"/>
        <v>0.33000000000000185</v>
      </c>
      <c r="T287" s="52">
        <f t="shared" si="56"/>
        <v>0.19000000000000128</v>
      </c>
      <c r="U287" s="49">
        <f t="shared" si="57"/>
        <v>0</v>
      </c>
      <c r="V287" s="49">
        <f t="shared" si="58"/>
        <v>0</v>
      </c>
      <c r="W287" s="51">
        <f t="shared" si="59"/>
        <v>1</v>
      </c>
      <c r="X287" s="51">
        <f t="shared" si="60"/>
        <v>0</v>
      </c>
      <c r="Y287" s="57">
        <f t="shared" si="61"/>
      </c>
      <c r="Z287" s="57">
        <f t="shared" si="62"/>
      </c>
    </row>
    <row r="288" spans="3:26" ht="12.75">
      <c r="C288" s="21">
        <v>38260</v>
      </c>
      <c r="D288" s="18">
        <v>27.59</v>
      </c>
      <c r="E288" s="18">
        <v>27.79</v>
      </c>
      <c r="F288" s="18">
        <v>27.52</v>
      </c>
      <c r="G288" s="18">
        <v>27.65</v>
      </c>
      <c r="H288" s="19">
        <v>71218000</v>
      </c>
      <c r="I288" s="42">
        <v>24.58</v>
      </c>
      <c r="K288" s="24">
        <f t="shared" si="53"/>
        <v>0.002446982055464897</v>
      </c>
      <c r="L288" s="33">
        <f t="shared" si="54"/>
        <v>71218</v>
      </c>
      <c r="S288" s="52">
        <f t="shared" si="55"/>
        <v>0.09999999999999787</v>
      </c>
      <c r="T288" s="52">
        <f t="shared" si="56"/>
        <v>0.28999999999999915</v>
      </c>
      <c r="U288" s="49">
        <f t="shared" si="57"/>
        <v>0</v>
      </c>
      <c r="V288" s="49">
        <f t="shared" si="58"/>
        <v>0</v>
      </c>
      <c r="W288" s="51">
        <f t="shared" si="59"/>
        <v>1</v>
      </c>
      <c r="X288" s="51">
        <f t="shared" si="60"/>
        <v>0</v>
      </c>
      <c r="Y288" s="57">
        <f t="shared" si="61"/>
      </c>
      <c r="Z288" s="57">
        <f t="shared" si="62"/>
      </c>
    </row>
    <row r="289" spans="3:26" ht="12.75">
      <c r="C289" s="21">
        <v>38261</v>
      </c>
      <c r="D289" s="18">
        <v>27.82</v>
      </c>
      <c r="E289" s="18">
        <v>28.32</v>
      </c>
      <c r="F289" s="18">
        <v>27.78</v>
      </c>
      <c r="G289" s="18">
        <v>28.25</v>
      </c>
      <c r="H289" s="19">
        <v>66302800</v>
      </c>
      <c r="I289" s="42">
        <v>25.11</v>
      </c>
      <c r="K289" s="24">
        <f t="shared" si="53"/>
        <v>0.021562245728234286</v>
      </c>
      <c r="L289" s="33">
        <f t="shared" si="54"/>
        <v>66302.8</v>
      </c>
      <c r="S289" s="52">
        <f t="shared" si="55"/>
        <v>0.5300000000000011</v>
      </c>
      <c r="T289" s="52">
        <f t="shared" si="56"/>
        <v>0.26000000000000156</v>
      </c>
      <c r="U289" s="49">
        <f t="shared" si="57"/>
        <v>0</v>
      </c>
      <c r="V289" s="49">
        <f t="shared" si="58"/>
        <v>0</v>
      </c>
      <c r="W289" s="51">
        <f t="shared" si="59"/>
        <v>1</v>
      </c>
      <c r="X289" s="51">
        <f t="shared" si="60"/>
        <v>0</v>
      </c>
      <c r="Y289" s="57">
        <f t="shared" si="61"/>
      </c>
      <c r="Z289" s="57">
        <f t="shared" si="62"/>
      </c>
    </row>
    <row r="290" spans="3:26" ht="12.75">
      <c r="C290" s="21">
        <v>38264</v>
      </c>
      <c r="D290" s="18">
        <v>28.44</v>
      </c>
      <c r="E290" s="18">
        <v>28.46</v>
      </c>
      <c r="F290" s="18">
        <v>28.07</v>
      </c>
      <c r="G290" s="18">
        <v>28.12</v>
      </c>
      <c r="H290" s="19">
        <v>62016200</v>
      </c>
      <c r="I290" s="42">
        <v>25</v>
      </c>
      <c r="K290" s="24">
        <f t="shared" si="53"/>
        <v>-0.004380724810832293</v>
      </c>
      <c r="L290" s="33">
        <f t="shared" si="54"/>
        <v>62016.2</v>
      </c>
      <c r="S290" s="52">
        <f t="shared" si="55"/>
        <v>0.14000000000000057</v>
      </c>
      <c r="T290" s="52">
        <f t="shared" si="56"/>
        <v>0.28999999999999915</v>
      </c>
      <c r="U290" s="49">
        <f t="shared" si="57"/>
        <v>0</v>
      </c>
      <c r="V290" s="49">
        <f t="shared" si="58"/>
        <v>0</v>
      </c>
      <c r="W290" s="51">
        <f t="shared" si="59"/>
        <v>1</v>
      </c>
      <c r="X290" s="51">
        <f t="shared" si="60"/>
        <v>0</v>
      </c>
      <c r="Y290" s="57">
        <f t="shared" si="61"/>
      </c>
      <c r="Z290" s="57">
        <f t="shared" si="62"/>
      </c>
    </row>
    <row r="291" spans="3:26" ht="12.75">
      <c r="C291" s="21">
        <v>38265</v>
      </c>
      <c r="D291" s="18">
        <v>28.15</v>
      </c>
      <c r="E291" s="18">
        <v>28.45</v>
      </c>
      <c r="F291" s="18">
        <v>28.1</v>
      </c>
      <c r="G291" s="18">
        <v>28.38</v>
      </c>
      <c r="H291" s="19">
        <v>58017700</v>
      </c>
      <c r="I291" s="42">
        <v>25.23</v>
      </c>
      <c r="K291" s="24">
        <f t="shared" si="53"/>
        <v>0.009200000000000097</v>
      </c>
      <c r="L291" s="33">
        <f t="shared" si="54"/>
        <v>58017.7</v>
      </c>
      <c r="S291" s="52">
        <f t="shared" si="55"/>
        <v>-0.010000000000001563</v>
      </c>
      <c r="T291" s="52">
        <f t="shared" si="56"/>
        <v>0.030000000000001137</v>
      </c>
      <c r="U291" s="49">
        <f t="shared" si="57"/>
        <v>1</v>
      </c>
      <c r="V291" s="49">
        <f t="shared" si="58"/>
        <v>0</v>
      </c>
      <c r="W291" s="51">
        <f t="shared" si="59"/>
        <v>0</v>
      </c>
      <c r="X291" s="51">
        <f t="shared" si="60"/>
        <v>0</v>
      </c>
      <c r="Y291" s="57">
        <f t="shared" si="61"/>
      </c>
      <c r="Z291" s="57">
        <f t="shared" si="62"/>
      </c>
    </row>
    <row r="292" spans="3:26" ht="12.75">
      <c r="C292" s="21">
        <v>38266</v>
      </c>
      <c r="D292" s="18">
        <v>28.39</v>
      </c>
      <c r="E292" s="18">
        <v>28.55</v>
      </c>
      <c r="F292" s="18">
        <v>28.23</v>
      </c>
      <c r="G292" s="18">
        <v>28.53</v>
      </c>
      <c r="H292" s="19">
        <v>56999600</v>
      </c>
      <c r="I292" s="42">
        <v>25.36</v>
      </c>
      <c r="K292" s="24">
        <f t="shared" si="53"/>
        <v>0.005152596115735264</v>
      </c>
      <c r="L292" s="33">
        <f t="shared" si="54"/>
        <v>56999.6</v>
      </c>
      <c r="S292" s="52">
        <f t="shared" si="55"/>
        <v>0.10000000000000142</v>
      </c>
      <c r="T292" s="52">
        <f t="shared" si="56"/>
        <v>0.129999999999999</v>
      </c>
      <c r="U292" s="49">
        <f t="shared" si="57"/>
        <v>0</v>
      </c>
      <c r="V292" s="49">
        <f t="shared" si="58"/>
        <v>0</v>
      </c>
      <c r="W292" s="51">
        <f t="shared" si="59"/>
        <v>1</v>
      </c>
      <c r="X292" s="51">
        <f t="shared" si="60"/>
        <v>0</v>
      </c>
      <c r="Y292" s="57">
        <f t="shared" si="61"/>
        <v>28.53</v>
      </c>
      <c r="Z292" s="57">
        <f t="shared" si="62"/>
      </c>
    </row>
    <row r="293" spans="3:26" ht="12.75">
      <c r="C293" s="21">
        <v>38267</v>
      </c>
      <c r="D293" s="18">
        <v>28.54</v>
      </c>
      <c r="E293" s="18">
        <v>28.59</v>
      </c>
      <c r="F293" s="18">
        <v>28.16</v>
      </c>
      <c r="G293" s="18">
        <v>28.17</v>
      </c>
      <c r="H293" s="19">
        <v>38401500</v>
      </c>
      <c r="I293" s="42">
        <v>25.04</v>
      </c>
      <c r="K293" s="24">
        <f t="shared" si="53"/>
        <v>-0.012618296529968487</v>
      </c>
      <c r="L293" s="33">
        <f t="shared" si="54"/>
        <v>38401.5</v>
      </c>
      <c r="S293" s="52">
        <f t="shared" si="55"/>
        <v>0.03999999999999915</v>
      </c>
      <c r="T293" s="52">
        <f t="shared" si="56"/>
        <v>-0.07000000000000028</v>
      </c>
      <c r="U293" s="49">
        <f t="shared" si="57"/>
        <v>0</v>
      </c>
      <c r="V293" s="49">
        <f t="shared" si="58"/>
        <v>1</v>
      </c>
      <c r="W293" s="51">
        <f t="shared" si="59"/>
        <v>0</v>
      </c>
      <c r="X293" s="51">
        <f t="shared" si="60"/>
        <v>0</v>
      </c>
      <c r="Y293" s="57">
        <f t="shared" si="61"/>
      </c>
      <c r="Z293" s="57">
        <f t="shared" si="62"/>
      </c>
    </row>
    <row r="294" spans="3:26" ht="12.75">
      <c r="C294" s="21">
        <v>38268</v>
      </c>
      <c r="D294" s="18">
        <v>28.1</v>
      </c>
      <c r="E294" s="18">
        <v>28.33</v>
      </c>
      <c r="F294" s="18">
        <v>27.97</v>
      </c>
      <c r="G294" s="18">
        <v>27.99</v>
      </c>
      <c r="H294" s="19">
        <v>49556600</v>
      </c>
      <c r="I294" s="42">
        <v>24.88</v>
      </c>
      <c r="K294" s="24">
        <f t="shared" si="53"/>
        <v>-0.006389776357827448</v>
      </c>
      <c r="L294" s="33">
        <f t="shared" si="54"/>
        <v>49556.6</v>
      </c>
      <c r="S294" s="52">
        <f t="shared" si="55"/>
        <v>-0.26000000000000156</v>
      </c>
      <c r="T294" s="52">
        <f t="shared" si="56"/>
        <v>-0.19000000000000128</v>
      </c>
      <c r="U294" s="49">
        <f t="shared" si="57"/>
        <v>0</v>
      </c>
      <c r="V294" s="49">
        <f t="shared" si="58"/>
        <v>0</v>
      </c>
      <c r="W294" s="51">
        <f t="shared" si="59"/>
        <v>0</v>
      </c>
      <c r="X294" s="51">
        <f t="shared" si="60"/>
        <v>1</v>
      </c>
      <c r="Y294" s="57">
        <f t="shared" si="61"/>
      </c>
      <c r="Z294" s="57">
        <f t="shared" si="62"/>
      </c>
    </row>
    <row r="295" spans="3:26" ht="12.75">
      <c r="C295" s="21">
        <v>38271</v>
      </c>
      <c r="D295" s="18">
        <v>28.2</v>
      </c>
      <c r="E295" s="18">
        <v>28.22</v>
      </c>
      <c r="F295" s="18">
        <v>27.93</v>
      </c>
      <c r="G295" s="18">
        <v>28.06</v>
      </c>
      <c r="H295" s="19">
        <v>44691000</v>
      </c>
      <c r="I295" s="42">
        <v>24.95</v>
      </c>
      <c r="K295" s="24">
        <f t="shared" si="53"/>
        <v>0.002813504823151236</v>
      </c>
      <c r="L295" s="33">
        <f t="shared" si="54"/>
        <v>44691</v>
      </c>
      <c r="S295" s="52">
        <f t="shared" si="55"/>
        <v>-0.10999999999999943</v>
      </c>
      <c r="T295" s="52">
        <f t="shared" si="56"/>
        <v>-0.03999999999999915</v>
      </c>
      <c r="U295" s="49">
        <f t="shared" si="57"/>
        <v>0</v>
      </c>
      <c r="V295" s="49">
        <f t="shared" si="58"/>
        <v>0</v>
      </c>
      <c r="W295" s="51">
        <f t="shared" si="59"/>
        <v>0</v>
      </c>
      <c r="X295" s="51">
        <f t="shared" si="60"/>
        <v>1</v>
      </c>
      <c r="Y295" s="57">
        <f t="shared" si="61"/>
      </c>
      <c r="Z295" s="57">
        <f t="shared" si="62"/>
      </c>
    </row>
    <row r="296" spans="3:26" ht="12.75">
      <c r="C296" s="21">
        <v>38272</v>
      </c>
      <c r="D296" s="18">
        <v>27.83</v>
      </c>
      <c r="E296" s="18">
        <v>28.16</v>
      </c>
      <c r="F296" s="18">
        <v>27.81</v>
      </c>
      <c r="G296" s="18">
        <v>28.03</v>
      </c>
      <c r="H296" s="19">
        <v>56412900</v>
      </c>
      <c r="I296" s="42">
        <v>24.92</v>
      </c>
      <c r="K296" s="24">
        <f t="shared" si="53"/>
        <v>-0.0012024048096191953</v>
      </c>
      <c r="L296" s="33">
        <f t="shared" si="54"/>
        <v>56412.9</v>
      </c>
      <c r="S296" s="52">
        <f t="shared" si="55"/>
        <v>-0.05999999999999872</v>
      </c>
      <c r="T296" s="52">
        <f t="shared" si="56"/>
        <v>-0.120000000000001</v>
      </c>
      <c r="U296" s="49">
        <f t="shared" si="57"/>
        <v>0</v>
      </c>
      <c r="V296" s="49">
        <f t="shared" si="58"/>
        <v>0</v>
      </c>
      <c r="W296" s="51">
        <f t="shared" si="59"/>
        <v>0</v>
      </c>
      <c r="X296" s="51">
        <f t="shared" si="60"/>
        <v>1</v>
      </c>
      <c r="Y296" s="57">
        <f t="shared" si="61"/>
      </c>
      <c r="Z296" s="57">
        <f t="shared" si="62"/>
      </c>
    </row>
    <row r="297" spans="3:26" ht="12.75">
      <c r="C297" s="21">
        <v>38273</v>
      </c>
      <c r="D297" s="18">
        <v>28.19</v>
      </c>
      <c r="E297" s="18">
        <v>28.27</v>
      </c>
      <c r="F297" s="18">
        <v>27.94</v>
      </c>
      <c r="G297" s="18">
        <v>28.03</v>
      </c>
      <c r="H297" s="19">
        <v>49500700</v>
      </c>
      <c r="I297" s="42">
        <v>24.92</v>
      </c>
      <c r="K297" s="24">
        <f t="shared" si="53"/>
        <v>0</v>
      </c>
      <c r="L297" s="33">
        <f t="shared" si="54"/>
        <v>49500.7</v>
      </c>
      <c r="S297" s="52">
        <f t="shared" si="55"/>
        <v>0.10999999999999943</v>
      </c>
      <c r="T297" s="52">
        <f t="shared" si="56"/>
        <v>0.13000000000000256</v>
      </c>
      <c r="U297" s="49">
        <f t="shared" si="57"/>
        <v>0</v>
      </c>
      <c r="V297" s="49">
        <f t="shared" si="58"/>
        <v>0</v>
      </c>
      <c r="W297" s="51">
        <f t="shared" si="59"/>
        <v>1</v>
      </c>
      <c r="X297" s="51">
        <f t="shared" si="60"/>
        <v>0</v>
      </c>
      <c r="Y297" s="57">
        <f t="shared" si="61"/>
      </c>
      <c r="Z297" s="57">
        <f t="shared" si="62"/>
      </c>
    </row>
    <row r="298" spans="3:26" ht="12.75">
      <c r="C298" s="21">
        <v>38274</v>
      </c>
      <c r="D298" s="18">
        <v>28.04</v>
      </c>
      <c r="E298" s="18">
        <v>28.16</v>
      </c>
      <c r="F298" s="18">
        <v>27.8</v>
      </c>
      <c r="G298" s="18">
        <v>27.8</v>
      </c>
      <c r="H298" s="19">
        <v>41548700</v>
      </c>
      <c r="I298" s="42">
        <v>24.71</v>
      </c>
      <c r="K298" s="24">
        <f t="shared" si="53"/>
        <v>-0.008426966292134908</v>
      </c>
      <c r="L298" s="33">
        <f t="shared" si="54"/>
        <v>41548.7</v>
      </c>
      <c r="S298" s="52">
        <f t="shared" si="55"/>
        <v>-0.10999999999999943</v>
      </c>
      <c r="T298" s="52">
        <f t="shared" si="56"/>
        <v>-0.14000000000000057</v>
      </c>
      <c r="U298" s="49">
        <f t="shared" si="57"/>
        <v>0</v>
      </c>
      <c r="V298" s="49">
        <f t="shared" si="58"/>
        <v>0</v>
      </c>
      <c r="W298" s="51">
        <f t="shared" si="59"/>
        <v>0</v>
      </c>
      <c r="X298" s="51">
        <f t="shared" si="60"/>
        <v>1</v>
      </c>
      <c r="Y298" s="57">
        <f t="shared" si="61"/>
      </c>
      <c r="Z298" s="57">
        <f t="shared" si="62"/>
      </c>
    </row>
    <row r="299" spans="3:26" ht="12.75">
      <c r="C299" s="21">
        <v>38275</v>
      </c>
      <c r="D299" s="18">
        <v>27.97</v>
      </c>
      <c r="E299" s="18">
        <v>28.24</v>
      </c>
      <c r="F299" s="18">
        <v>27.82</v>
      </c>
      <c r="G299" s="18">
        <v>27.99</v>
      </c>
      <c r="H299" s="19">
        <v>49828500</v>
      </c>
      <c r="I299" s="42">
        <v>24.88</v>
      </c>
      <c r="K299" s="24">
        <f t="shared" si="53"/>
        <v>0.0068798057466612494</v>
      </c>
      <c r="L299" s="33">
        <f t="shared" si="54"/>
        <v>49828.5</v>
      </c>
      <c r="S299" s="52">
        <f t="shared" si="55"/>
        <v>0.0799999999999983</v>
      </c>
      <c r="T299" s="52">
        <f t="shared" si="56"/>
        <v>0.019999999999999574</v>
      </c>
      <c r="U299" s="49">
        <f t="shared" si="57"/>
        <v>0</v>
      </c>
      <c r="V299" s="49">
        <f t="shared" si="58"/>
        <v>0</v>
      </c>
      <c r="W299" s="51">
        <f t="shared" si="59"/>
        <v>1</v>
      </c>
      <c r="X299" s="51">
        <f t="shared" si="60"/>
        <v>0</v>
      </c>
      <c r="Y299" s="57">
        <f t="shared" si="61"/>
      </c>
      <c r="Z299" s="57">
        <f t="shared" si="62"/>
      </c>
    </row>
    <row r="300" spans="3:26" ht="12.75">
      <c r="C300" s="21">
        <v>38278</v>
      </c>
      <c r="D300" s="18">
        <v>28.07</v>
      </c>
      <c r="E300" s="18">
        <v>28.45</v>
      </c>
      <c r="F300" s="18">
        <v>27.98</v>
      </c>
      <c r="G300" s="18">
        <v>28.41</v>
      </c>
      <c r="H300" s="19">
        <v>50350700</v>
      </c>
      <c r="I300" s="42">
        <v>25.26</v>
      </c>
      <c r="K300" s="24">
        <f t="shared" si="53"/>
        <v>0.015273311897106234</v>
      </c>
      <c r="L300" s="33">
        <f t="shared" si="54"/>
        <v>50350.7</v>
      </c>
      <c r="S300" s="52">
        <f t="shared" si="55"/>
        <v>0.21000000000000085</v>
      </c>
      <c r="T300" s="52">
        <f t="shared" si="56"/>
        <v>0.16000000000000014</v>
      </c>
      <c r="U300" s="49">
        <f t="shared" si="57"/>
        <v>0</v>
      </c>
      <c r="V300" s="49">
        <f t="shared" si="58"/>
        <v>0</v>
      </c>
      <c r="W300" s="51">
        <f t="shared" si="59"/>
        <v>1</v>
      </c>
      <c r="X300" s="51">
        <f t="shared" si="60"/>
        <v>0</v>
      </c>
      <c r="Y300" s="57">
        <f t="shared" si="61"/>
      </c>
      <c r="Z300" s="57">
        <f t="shared" si="62"/>
      </c>
    </row>
    <row r="301" spans="3:26" ht="12.75">
      <c r="C301" s="21">
        <v>38279</v>
      </c>
      <c r="D301" s="18">
        <v>28.53</v>
      </c>
      <c r="E301" s="18">
        <v>28.59</v>
      </c>
      <c r="F301" s="18">
        <v>28.17</v>
      </c>
      <c r="G301" s="18">
        <v>28.18</v>
      </c>
      <c r="H301" s="19">
        <v>57026500</v>
      </c>
      <c r="I301" s="42">
        <v>25.05</v>
      </c>
      <c r="K301" s="24">
        <f t="shared" si="53"/>
        <v>-0.008313539192399078</v>
      </c>
      <c r="L301" s="33">
        <f t="shared" si="54"/>
        <v>57026.5</v>
      </c>
      <c r="S301" s="52">
        <f t="shared" si="55"/>
        <v>0.14000000000000057</v>
      </c>
      <c r="T301" s="52">
        <f t="shared" si="56"/>
        <v>0.19000000000000128</v>
      </c>
      <c r="U301" s="49">
        <f t="shared" si="57"/>
        <v>0</v>
      </c>
      <c r="V301" s="49">
        <f t="shared" si="58"/>
        <v>0</v>
      </c>
      <c r="W301" s="51">
        <f t="shared" si="59"/>
        <v>1</v>
      </c>
      <c r="X301" s="51">
        <f t="shared" si="60"/>
        <v>0</v>
      </c>
      <c r="Y301" s="57">
        <f t="shared" si="61"/>
      </c>
      <c r="Z301" s="57">
        <f t="shared" si="62"/>
      </c>
    </row>
    <row r="302" spans="3:26" ht="12.75">
      <c r="C302" s="21">
        <v>38280</v>
      </c>
      <c r="D302" s="18">
        <v>28.22</v>
      </c>
      <c r="E302" s="18">
        <v>28.75</v>
      </c>
      <c r="F302" s="18">
        <v>28.12</v>
      </c>
      <c r="G302" s="18">
        <v>28.7</v>
      </c>
      <c r="H302" s="19">
        <v>69078096</v>
      </c>
      <c r="I302" s="42">
        <v>25.51</v>
      </c>
      <c r="K302" s="24">
        <f t="shared" si="53"/>
        <v>0.018363273453093854</v>
      </c>
      <c r="L302" s="33">
        <f t="shared" si="54"/>
        <v>69078.096</v>
      </c>
      <c r="S302" s="52">
        <f t="shared" si="55"/>
        <v>0.16000000000000014</v>
      </c>
      <c r="T302" s="52">
        <f t="shared" si="56"/>
        <v>-0.05000000000000071</v>
      </c>
      <c r="U302" s="49">
        <f t="shared" si="57"/>
        <v>0</v>
      </c>
      <c r="V302" s="49">
        <f t="shared" si="58"/>
        <v>1</v>
      </c>
      <c r="W302" s="51">
        <f t="shared" si="59"/>
        <v>0</v>
      </c>
      <c r="X302" s="51">
        <f t="shared" si="60"/>
        <v>0</v>
      </c>
      <c r="Y302" s="57">
        <f t="shared" si="61"/>
      </c>
      <c r="Z302" s="57">
        <f t="shared" si="62"/>
      </c>
    </row>
    <row r="303" spans="3:26" ht="12.75">
      <c r="C303" s="21">
        <v>38281</v>
      </c>
      <c r="D303" s="18">
        <v>28.81</v>
      </c>
      <c r="E303" s="18">
        <v>28.89</v>
      </c>
      <c r="F303" s="18">
        <v>28.47</v>
      </c>
      <c r="G303" s="18">
        <v>28.56</v>
      </c>
      <c r="H303" s="19">
        <v>94988496</v>
      </c>
      <c r="I303" s="42">
        <v>25.39</v>
      </c>
      <c r="K303" s="24">
        <f t="shared" si="53"/>
        <v>-0.004704037632301095</v>
      </c>
      <c r="L303" s="33">
        <f t="shared" si="54"/>
        <v>94988.496</v>
      </c>
      <c r="S303" s="52">
        <f t="shared" si="55"/>
        <v>0.14000000000000057</v>
      </c>
      <c r="T303" s="52">
        <f t="shared" si="56"/>
        <v>0.34999999999999787</v>
      </c>
      <c r="U303" s="49">
        <f t="shared" si="57"/>
        <v>0</v>
      </c>
      <c r="V303" s="49">
        <f t="shared" si="58"/>
        <v>0</v>
      </c>
      <c r="W303" s="51">
        <f t="shared" si="59"/>
        <v>1</v>
      </c>
      <c r="X303" s="51">
        <f t="shared" si="60"/>
        <v>0</v>
      </c>
      <c r="Y303" s="57">
        <f t="shared" si="61"/>
      </c>
      <c r="Z303" s="57">
        <f t="shared" si="62"/>
      </c>
    </row>
    <row r="304" spans="3:26" ht="12.75">
      <c r="C304" s="21">
        <v>38282</v>
      </c>
      <c r="D304" s="18">
        <v>28.3</v>
      </c>
      <c r="E304" s="18">
        <v>28.34</v>
      </c>
      <c r="F304" s="18">
        <v>27.58</v>
      </c>
      <c r="G304" s="18">
        <v>27.74</v>
      </c>
      <c r="H304" s="19">
        <v>101912800</v>
      </c>
      <c r="I304" s="42">
        <v>24.66</v>
      </c>
      <c r="K304" s="24">
        <f t="shared" si="53"/>
        <v>-0.02875147695943281</v>
      </c>
      <c r="L304" s="33">
        <f t="shared" si="54"/>
        <v>101912.8</v>
      </c>
      <c r="S304" s="52">
        <f t="shared" si="55"/>
        <v>-0.5500000000000007</v>
      </c>
      <c r="T304" s="52">
        <f t="shared" si="56"/>
        <v>-0.8900000000000006</v>
      </c>
      <c r="U304" s="49">
        <f t="shared" si="57"/>
        <v>0</v>
      </c>
      <c r="V304" s="49">
        <f t="shared" si="58"/>
        <v>0</v>
      </c>
      <c r="W304" s="51">
        <f t="shared" si="59"/>
        <v>0</v>
      </c>
      <c r="X304" s="51">
        <f t="shared" si="60"/>
        <v>1</v>
      </c>
      <c r="Y304" s="57">
        <f t="shared" si="61"/>
      </c>
      <c r="Z304" s="57">
        <f t="shared" si="62"/>
      </c>
    </row>
    <row r="305" spans="3:26" ht="12.75">
      <c r="C305" s="21">
        <v>38285</v>
      </c>
      <c r="D305" s="18">
        <v>27.67</v>
      </c>
      <c r="E305" s="18">
        <v>27.77</v>
      </c>
      <c r="F305" s="18">
        <v>27.55</v>
      </c>
      <c r="G305" s="18">
        <v>27.63</v>
      </c>
      <c r="H305" s="19">
        <v>61529500</v>
      </c>
      <c r="I305" s="42">
        <v>24.56</v>
      </c>
      <c r="K305" s="24">
        <f aca="true" t="shared" si="63" ref="K305:K368">IF(G305&lt;&gt;"",I305/I304-1,"")</f>
        <v>-0.0040551500405515695</v>
      </c>
      <c r="L305" s="33">
        <f aca="true" t="shared" si="64" ref="L305:L368">IF(G305&lt;&gt;"",H305/1000,"")</f>
        <v>61529.5</v>
      </c>
      <c r="S305" s="52">
        <f aca="true" t="shared" si="65" ref="S305:S368">E305-E304</f>
        <v>-0.5700000000000003</v>
      </c>
      <c r="T305" s="52">
        <f aca="true" t="shared" si="66" ref="T305:T368">F305-F304</f>
        <v>-0.029999999999997584</v>
      </c>
      <c r="U305" s="49">
        <f aca="true" t="shared" si="67" ref="U305:U368">IF(AND(S305&lt;0,T305&gt;0),1,0)</f>
        <v>0</v>
      </c>
      <c r="V305" s="49">
        <f aca="true" t="shared" si="68" ref="V305:V368">IF(AND(S305&gt;0,T305&lt;0),1,0)</f>
        <v>0</v>
      </c>
      <c r="W305" s="51">
        <f aca="true" t="shared" si="69" ref="W305:W368">IF(AND(S305&gt;0,T305&gt;0),1,0)</f>
        <v>0</v>
      </c>
      <c r="X305" s="51">
        <f aca="true" t="shared" si="70" ref="X305:X368">IF(AND(S305&lt;0,T305&lt;0),1,0)</f>
        <v>1</v>
      </c>
      <c r="Y305" s="57">
        <f aca="true" t="shared" si="71" ref="Y305:Y368">IF(AND(U304=1,W305=1),G305,"")</f>
      </c>
      <c r="Z305" s="57">
        <f aca="true" t="shared" si="72" ref="Z305:Z368">IF(AND(U304=1,X305=1),G305,"")</f>
      </c>
    </row>
    <row r="306" spans="3:26" ht="12.75">
      <c r="C306" s="21">
        <v>38286</v>
      </c>
      <c r="D306" s="18">
        <v>27.71</v>
      </c>
      <c r="E306" s="18">
        <v>27.9</v>
      </c>
      <c r="F306" s="18">
        <v>27.63</v>
      </c>
      <c r="G306" s="18">
        <v>27.9</v>
      </c>
      <c r="H306" s="19">
        <v>76966600</v>
      </c>
      <c r="I306" s="42">
        <v>24.8</v>
      </c>
      <c r="K306" s="24">
        <f t="shared" si="63"/>
        <v>0.009771986970684043</v>
      </c>
      <c r="L306" s="33">
        <f t="shared" si="64"/>
        <v>76966.6</v>
      </c>
      <c r="S306" s="52">
        <f t="shared" si="65"/>
        <v>0.129999999999999</v>
      </c>
      <c r="T306" s="52">
        <f t="shared" si="66"/>
        <v>0.0799999999999983</v>
      </c>
      <c r="U306" s="49">
        <f t="shared" si="67"/>
        <v>0</v>
      </c>
      <c r="V306" s="49">
        <f t="shared" si="68"/>
        <v>0</v>
      </c>
      <c r="W306" s="51">
        <f t="shared" si="69"/>
        <v>1</v>
      </c>
      <c r="X306" s="51">
        <f t="shared" si="70"/>
        <v>0</v>
      </c>
      <c r="Y306" s="57">
        <f t="shared" si="71"/>
      </c>
      <c r="Z306" s="57">
        <f t="shared" si="72"/>
      </c>
    </row>
    <row r="307" spans="3:26" ht="12.75">
      <c r="C307" s="21">
        <v>38287</v>
      </c>
      <c r="D307" s="18">
        <v>27.86</v>
      </c>
      <c r="E307" s="18">
        <v>28.35</v>
      </c>
      <c r="F307" s="18">
        <v>27.58</v>
      </c>
      <c r="G307" s="18">
        <v>28.15</v>
      </c>
      <c r="H307" s="19">
        <v>72392600</v>
      </c>
      <c r="I307" s="42">
        <v>25.03</v>
      </c>
      <c r="K307" s="24">
        <f t="shared" si="63"/>
        <v>0.0092741935483871</v>
      </c>
      <c r="L307" s="33">
        <f t="shared" si="64"/>
        <v>72392.6</v>
      </c>
      <c r="S307" s="52">
        <f t="shared" si="65"/>
        <v>0.45000000000000284</v>
      </c>
      <c r="T307" s="52">
        <f t="shared" si="66"/>
        <v>-0.05000000000000071</v>
      </c>
      <c r="U307" s="49">
        <f t="shared" si="67"/>
        <v>0</v>
      </c>
      <c r="V307" s="49">
        <f t="shared" si="68"/>
        <v>1</v>
      </c>
      <c r="W307" s="51">
        <f t="shared" si="69"/>
        <v>0</v>
      </c>
      <c r="X307" s="51">
        <f t="shared" si="70"/>
        <v>0</v>
      </c>
      <c r="Y307" s="57">
        <f t="shared" si="71"/>
      </c>
      <c r="Z307" s="57">
        <f t="shared" si="72"/>
      </c>
    </row>
    <row r="308" spans="3:26" ht="12.75">
      <c r="C308" s="21">
        <v>38288</v>
      </c>
      <c r="D308" s="18">
        <v>28.11</v>
      </c>
      <c r="E308" s="18">
        <v>28.54</v>
      </c>
      <c r="F308" s="18">
        <v>27.9</v>
      </c>
      <c r="G308" s="18">
        <v>28.01</v>
      </c>
      <c r="H308" s="19">
        <v>63059600</v>
      </c>
      <c r="I308" s="42">
        <v>24.9</v>
      </c>
      <c r="K308" s="24">
        <f t="shared" si="63"/>
        <v>-0.005193767479025224</v>
      </c>
      <c r="L308" s="33">
        <f t="shared" si="64"/>
        <v>63059.6</v>
      </c>
      <c r="S308" s="52">
        <f t="shared" si="65"/>
        <v>0.18999999999999773</v>
      </c>
      <c r="T308" s="52">
        <f t="shared" si="66"/>
        <v>0.3200000000000003</v>
      </c>
      <c r="U308" s="49">
        <f t="shared" si="67"/>
        <v>0</v>
      </c>
      <c r="V308" s="49">
        <f t="shared" si="68"/>
        <v>0</v>
      </c>
      <c r="W308" s="51">
        <f t="shared" si="69"/>
        <v>1</v>
      </c>
      <c r="X308" s="51">
        <f t="shared" si="70"/>
        <v>0</v>
      </c>
      <c r="Y308" s="57">
        <f t="shared" si="71"/>
      </c>
      <c r="Z308" s="57">
        <f t="shared" si="72"/>
      </c>
    </row>
    <row r="309" spans="3:26" ht="12.75">
      <c r="C309" s="21">
        <v>38289</v>
      </c>
      <c r="D309" s="18">
        <v>28.12</v>
      </c>
      <c r="E309" s="18">
        <v>28.15</v>
      </c>
      <c r="F309" s="18">
        <v>27.8</v>
      </c>
      <c r="G309" s="18">
        <v>27.97</v>
      </c>
      <c r="H309" s="19">
        <v>80010096</v>
      </c>
      <c r="I309" s="42">
        <v>24.87</v>
      </c>
      <c r="K309" s="24">
        <f t="shared" si="63"/>
        <v>-0.00120481927710836</v>
      </c>
      <c r="L309" s="33">
        <f t="shared" si="64"/>
        <v>80010.096</v>
      </c>
      <c r="S309" s="52">
        <f t="shared" si="65"/>
        <v>-0.39000000000000057</v>
      </c>
      <c r="T309" s="52">
        <f t="shared" si="66"/>
        <v>-0.09999999999999787</v>
      </c>
      <c r="U309" s="49">
        <f t="shared" si="67"/>
        <v>0</v>
      </c>
      <c r="V309" s="49">
        <f t="shared" si="68"/>
        <v>0</v>
      </c>
      <c r="W309" s="51">
        <f t="shared" si="69"/>
        <v>0</v>
      </c>
      <c r="X309" s="51">
        <f t="shared" si="70"/>
        <v>1</v>
      </c>
      <c r="Y309" s="57">
        <f t="shared" si="71"/>
      </c>
      <c r="Z309" s="57">
        <f t="shared" si="72"/>
      </c>
    </row>
    <row r="310" spans="3:26" ht="12.75">
      <c r="C310" s="21">
        <v>38292</v>
      </c>
      <c r="D310" s="18">
        <v>28.16</v>
      </c>
      <c r="E310" s="18">
        <v>28.28</v>
      </c>
      <c r="F310" s="18">
        <v>27.96</v>
      </c>
      <c r="G310" s="18">
        <v>28.08</v>
      </c>
      <c r="H310" s="19">
        <v>72930896</v>
      </c>
      <c r="I310" s="42">
        <v>24.96</v>
      </c>
      <c r="K310" s="24">
        <f t="shared" si="63"/>
        <v>0.003618817852834688</v>
      </c>
      <c r="L310" s="33">
        <f t="shared" si="64"/>
        <v>72930.896</v>
      </c>
      <c r="S310" s="52">
        <f t="shared" si="65"/>
        <v>0.13000000000000256</v>
      </c>
      <c r="T310" s="52">
        <f t="shared" si="66"/>
        <v>0.16000000000000014</v>
      </c>
      <c r="U310" s="49">
        <f t="shared" si="67"/>
        <v>0</v>
      </c>
      <c r="V310" s="49">
        <f t="shared" si="68"/>
        <v>0</v>
      </c>
      <c r="W310" s="51">
        <f t="shared" si="69"/>
        <v>1</v>
      </c>
      <c r="X310" s="51">
        <f t="shared" si="70"/>
        <v>0</v>
      </c>
      <c r="Y310" s="57">
        <f t="shared" si="71"/>
      </c>
      <c r="Z310" s="57">
        <f t="shared" si="72"/>
      </c>
    </row>
    <row r="311" spans="3:26" ht="12.75">
      <c r="C311" s="21">
        <v>38293</v>
      </c>
      <c r="D311" s="18">
        <v>28.26</v>
      </c>
      <c r="E311" s="18">
        <v>28.47</v>
      </c>
      <c r="F311" s="18">
        <v>28.03</v>
      </c>
      <c r="G311" s="18">
        <v>28.24</v>
      </c>
      <c r="H311" s="19">
        <v>89417104</v>
      </c>
      <c r="I311" s="42">
        <v>25.11</v>
      </c>
      <c r="K311" s="24">
        <f t="shared" si="63"/>
        <v>0.006009615384615419</v>
      </c>
      <c r="L311" s="33">
        <f t="shared" si="64"/>
        <v>89417.104</v>
      </c>
      <c r="S311" s="52">
        <f t="shared" si="65"/>
        <v>0.18999999999999773</v>
      </c>
      <c r="T311" s="52">
        <f t="shared" si="66"/>
        <v>0.07000000000000028</v>
      </c>
      <c r="U311" s="49">
        <f t="shared" si="67"/>
        <v>0</v>
      </c>
      <c r="V311" s="49">
        <f t="shared" si="68"/>
        <v>0</v>
      </c>
      <c r="W311" s="51">
        <f t="shared" si="69"/>
        <v>1</v>
      </c>
      <c r="X311" s="51">
        <f t="shared" si="70"/>
        <v>0</v>
      </c>
      <c r="Y311" s="57">
        <f t="shared" si="71"/>
      </c>
      <c r="Z311" s="57">
        <f t="shared" si="72"/>
      </c>
    </row>
    <row r="312" spans="3:26" ht="12.75">
      <c r="C312" s="21">
        <v>38294</v>
      </c>
      <c r="D312" s="18">
        <v>28.65</v>
      </c>
      <c r="E312" s="18">
        <v>28.65</v>
      </c>
      <c r="F312" s="18">
        <v>28.31</v>
      </c>
      <c r="G312" s="18">
        <v>28.47</v>
      </c>
      <c r="H312" s="19">
        <v>79666704</v>
      </c>
      <c r="I312" s="42">
        <v>25.31</v>
      </c>
      <c r="K312" s="24">
        <f t="shared" si="63"/>
        <v>0.007964954201513219</v>
      </c>
      <c r="L312" s="33">
        <f t="shared" si="64"/>
        <v>79666.704</v>
      </c>
      <c r="S312" s="52">
        <f t="shared" si="65"/>
        <v>0.17999999999999972</v>
      </c>
      <c r="T312" s="52">
        <f t="shared" si="66"/>
        <v>0.2799999999999976</v>
      </c>
      <c r="U312" s="49">
        <f t="shared" si="67"/>
        <v>0</v>
      </c>
      <c r="V312" s="49">
        <f t="shared" si="68"/>
        <v>0</v>
      </c>
      <c r="W312" s="51">
        <f t="shared" si="69"/>
        <v>1</v>
      </c>
      <c r="X312" s="51">
        <f t="shared" si="70"/>
        <v>0</v>
      </c>
      <c r="Y312" s="57">
        <f t="shared" si="71"/>
      </c>
      <c r="Z312" s="57">
        <f t="shared" si="72"/>
      </c>
    </row>
    <row r="313" spans="3:26" ht="12.75">
      <c r="C313" s="21">
        <v>38295</v>
      </c>
      <c r="D313" s="18">
        <v>28.38</v>
      </c>
      <c r="E313" s="18">
        <v>29</v>
      </c>
      <c r="F313" s="18">
        <v>28.38</v>
      </c>
      <c r="G313" s="18">
        <v>29</v>
      </c>
      <c r="H313" s="19">
        <v>87867696</v>
      </c>
      <c r="I313" s="42">
        <v>25.78</v>
      </c>
      <c r="K313" s="24">
        <f t="shared" si="63"/>
        <v>0.01856973528249717</v>
      </c>
      <c r="L313" s="33">
        <f t="shared" si="64"/>
        <v>87867.696</v>
      </c>
      <c r="S313" s="52">
        <f t="shared" si="65"/>
        <v>0.3500000000000014</v>
      </c>
      <c r="T313" s="52">
        <f t="shared" si="66"/>
        <v>0.07000000000000028</v>
      </c>
      <c r="U313" s="49">
        <f t="shared" si="67"/>
        <v>0</v>
      </c>
      <c r="V313" s="49">
        <f t="shared" si="68"/>
        <v>0</v>
      </c>
      <c r="W313" s="51">
        <f t="shared" si="69"/>
        <v>1</v>
      </c>
      <c r="X313" s="51">
        <f t="shared" si="70"/>
        <v>0</v>
      </c>
      <c r="Y313" s="57">
        <f t="shared" si="71"/>
      </c>
      <c r="Z313" s="57">
        <f t="shared" si="72"/>
      </c>
    </row>
    <row r="314" spans="3:26" ht="12.75">
      <c r="C314" s="21">
        <v>38296</v>
      </c>
      <c r="D314" s="18">
        <v>29.21</v>
      </c>
      <c r="E314" s="18">
        <v>29.36</v>
      </c>
      <c r="F314" s="18">
        <v>29.03</v>
      </c>
      <c r="G314" s="18">
        <v>29.31</v>
      </c>
      <c r="H314" s="19">
        <v>95337696</v>
      </c>
      <c r="I314" s="42">
        <v>26.06</v>
      </c>
      <c r="K314" s="24">
        <f t="shared" si="63"/>
        <v>0.010861132660977324</v>
      </c>
      <c r="L314" s="33">
        <f t="shared" si="64"/>
        <v>95337.696</v>
      </c>
      <c r="S314" s="52">
        <f t="shared" si="65"/>
        <v>0.35999999999999943</v>
      </c>
      <c r="T314" s="52">
        <f t="shared" si="66"/>
        <v>0.6500000000000021</v>
      </c>
      <c r="U314" s="49">
        <f t="shared" si="67"/>
        <v>0</v>
      </c>
      <c r="V314" s="49">
        <f t="shared" si="68"/>
        <v>0</v>
      </c>
      <c r="W314" s="51">
        <f t="shared" si="69"/>
        <v>1</v>
      </c>
      <c r="X314" s="51">
        <f t="shared" si="70"/>
        <v>0</v>
      </c>
      <c r="Y314" s="57">
        <f t="shared" si="71"/>
      </c>
      <c r="Z314" s="57">
        <f t="shared" si="72"/>
      </c>
    </row>
    <row r="315" spans="3:26" ht="12.75">
      <c r="C315" s="21">
        <v>38299</v>
      </c>
      <c r="D315" s="18">
        <v>29.18</v>
      </c>
      <c r="E315" s="18">
        <v>29.48</v>
      </c>
      <c r="F315" s="18">
        <v>29.13</v>
      </c>
      <c r="G315" s="18">
        <v>29.28</v>
      </c>
      <c r="H315" s="19">
        <v>112802096</v>
      </c>
      <c r="I315" s="42">
        <v>26.03</v>
      </c>
      <c r="K315" s="24">
        <f t="shared" si="63"/>
        <v>-0.001151189562547894</v>
      </c>
      <c r="L315" s="33">
        <f t="shared" si="64"/>
        <v>112802.096</v>
      </c>
      <c r="S315" s="52">
        <f t="shared" si="65"/>
        <v>0.120000000000001</v>
      </c>
      <c r="T315" s="52">
        <f t="shared" si="66"/>
        <v>0.09999999999999787</v>
      </c>
      <c r="U315" s="49">
        <f t="shared" si="67"/>
        <v>0</v>
      </c>
      <c r="V315" s="49">
        <f t="shared" si="68"/>
        <v>0</v>
      </c>
      <c r="W315" s="51">
        <f t="shared" si="69"/>
        <v>1</v>
      </c>
      <c r="X315" s="51">
        <f t="shared" si="70"/>
        <v>0</v>
      </c>
      <c r="Y315" s="57">
        <f t="shared" si="71"/>
      </c>
      <c r="Z315" s="57">
        <f t="shared" si="72"/>
      </c>
    </row>
    <row r="316" spans="3:26" ht="12.75">
      <c r="C316" s="21">
        <v>38300</v>
      </c>
      <c r="D316" s="18">
        <v>29.43</v>
      </c>
      <c r="E316" s="18">
        <v>29.89</v>
      </c>
      <c r="F316" s="18">
        <v>29.35</v>
      </c>
      <c r="G316" s="18">
        <v>29.77</v>
      </c>
      <c r="H316" s="19">
        <v>100401000</v>
      </c>
      <c r="I316" s="42">
        <v>26.47</v>
      </c>
      <c r="K316" s="24">
        <f t="shared" si="63"/>
        <v>0.016903572800614608</v>
      </c>
      <c r="L316" s="33">
        <f t="shared" si="64"/>
        <v>100401</v>
      </c>
      <c r="S316" s="52">
        <f t="shared" si="65"/>
        <v>0.41000000000000014</v>
      </c>
      <c r="T316" s="52">
        <f t="shared" si="66"/>
        <v>0.22000000000000242</v>
      </c>
      <c r="U316" s="49">
        <f t="shared" si="67"/>
        <v>0</v>
      </c>
      <c r="V316" s="49">
        <f t="shared" si="68"/>
        <v>0</v>
      </c>
      <c r="W316" s="51">
        <f t="shared" si="69"/>
        <v>1</v>
      </c>
      <c r="X316" s="51">
        <f t="shared" si="70"/>
        <v>0</v>
      </c>
      <c r="Y316" s="57">
        <f t="shared" si="71"/>
      </c>
      <c r="Z316" s="57">
        <f t="shared" si="72"/>
      </c>
    </row>
    <row r="317" spans="3:26" ht="12.75">
      <c r="C317" s="21">
        <v>38301</v>
      </c>
      <c r="D317" s="18">
        <v>29.92</v>
      </c>
      <c r="E317" s="18">
        <v>30</v>
      </c>
      <c r="F317" s="18">
        <v>29.69</v>
      </c>
      <c r="G317" s="18">
        <v>29.73</v>
      </c>
      <c r="H317" s="19">
        <v>84097696</v>
      </c>
      <c r="I317" s="42">
        <v>26.43</v>
      </c>
      <c r="K317" s="24">
        <f t="shared" si="63"/>
        <v>-0.001511144692104227</v>
      </c>
      <c r="L317" s="33">
        <f t="shared" si="64"/>
        <v>84097.696</v>
      </c>
      <c r="S317" s="52">
        <f t="shared" si="65"/>
        <v>0.10999999999999943</v>
      </c>
      <c r="T317" s="52">
        <f t="shared" si="66"/>
        <v>0.33999999999999986</v>
      </c>
      <c r="U317" s="49">
        <f t="shared" si="67"/>
        <v>0</v>
      </c>
      <c r="V317" s="49">
        <f t="shared" si="68"/>
        <v>0</v>
      </c>
      <c r="W317" s="51">
        <f t="shared" si="69"/>
        <v>1</v>
      </c>
      <c r="X317" s="51">
        <f t="shared" si="70"/>
        <v>0</v>
      </c>
      <c r="Y317" s="57">
        <f t="shared" si="71"/>
      </c>
      <c r="Z317" s="57">
        <f t="shared" si="72"/>
      </c>
    </row>
    <row r="318" spans="3:26" ht="12.75">
      <c r="C318" s="21">
        <v>38302</v>
      </c>
      <c r="D318" s="18">
        <v>29.89</v>
      </c>
      <c r="E318" s="18">
        <v>30.08</v>
      </c>
      <c r="F318" s="18">
        <v>29.82</v>
      </c>
      <c r="G318" s="18">
        <v>29.98</v>
      </c>
      <c r="H318" s="19">
        <v>87358896</v>
      </c>
      <c r="I318" s="42">
        <v>26.65</v>
      </c>
      <c r="K318" s="24">
        <f t="shared" si="63"/>
        <v>0.00832387438516835</v>
      </c>
      <c r="L318" s="33">
        <f t="shared" si="64"/>
        <v>87358.896</v>
      </c>
      <c r="S318" s="52">
        <f t="shared" si="65"/>
        <v>0.0799999999999983</v>
      </c>
      <c r="T318" s="52">
        <f t="shared" si="66"/>
        <v>0.129999999999999</v>
      </c>
      <c r="U318" s="49">
        <f t="shared" si="67"/>
        <v>0</v>
      </c>
      <c r="V318" s="49">
        <f t="shared" si="68"/>
        <v>0</v>
      </c>
      <c r="W318" s="51">
        <f t="shared" si="69"/>
        <v>1</v>
      </c>
      <c r="X318" s="51">
        <f t="shared" si="70"/>
        <v>0</v>
      </c>
      <c r="Y318" s="57">
        <f t="shared" si="71"/>
      </c>
      <c r="Z318" s="57">
        <f t="shared" si="72"/>
      </c>
    </row>
    <row r="319" spans="3:26" ht="12.75">
      <c r="C319" s="21">
        <v>38303</v>
      </c>
      <c r="D319" s="18">
        <v>30.16</v>
      </c>
      <c r="E319" s="18">
        <v>30.2</v>
      </c>
      <c r="F319" s="18">
        <v>29.8</v>
      </c>
      <c r="G319" s="18">
        <v>29.97</v>
      </c>
      <c r="H319" s="19">
        <v>162268992</v>
      </c>
      <c r="I319" s="42">
        <v>26.64</v>
      </c>
      <c r="K319" s="24">
        <f t="shared" si="63"/>
        <v>-0.00037523452157595116</v>
      </c>
      <c r="L319" s="33">
        <f t="shared" si="64"/>
        <v>162268.992</v>
      </c>
      <c r="S319" s="52">
        <f t="shared" si="65"/>
        <v>0.120000000000001</v>
      </c>
      <c r="T319" s="52">
        <f t="shared" si="66"/>
        <v>-0.019999999999999574</v>
      </c>
      <c r="U319" s="49">
        <f t="shared" si="67"/>
        <v>0</v>
      </c>
      <c r="V319" s="49">
        <f t="shared" si="68"/>
        <v>1</v>
      </c>
      <c r="W319" s="51">
        <f t="shared" si="69"/>
        <v>0</v>
      </c>
      <c r="X319" s="51">
        <f t="shared" si="70"/>
        <v>0</v>
      </c>
      <c r="Y319" s="57">
        <f t="shared" si="71"/>
      </c>
      <c r="Z319" s="57">
        <f t="shared" si="72"/>
      </c>
    </row>
    <row r="320" spans="3:26" ht="12.75">
      <c r="C320" s="21">
        <v>38306</v>
      </c>
      <c r="D320" s="18">
        <v>27.34</v>
      </c>
      <c r="E320" s="18">
        <v>27.5</v>
      </c>
      <c r="F320" s="18">
        <v>27.2</v>
      </c>
      <c r="G320" s="18">
        <v>27.39</v>
      </c>
      <c r="H320" s="19">
        <v>104468000</v>
      </c>
      <c r="I320" s="42">
        <v>27.14</v>
      </c>
      <c r="K320" s="24">
        <f t="shared" si="63"/>
        <v>0.018768768768768762</v>
      </c>
      <c r="L320" s="33">
        <f t="shared" si="64"/>
        <v>104468</v>
      </c>
      <c r="S320" s="52">
        <f t="shared" si="65"/>
        <v>-2.6999999999999993</v>
      </c>
      <c r="T320" s="52">
        <f t="shared" si="66"/>
        <v>-2.6000000000000014</v>
      </c>
      <c r="U320" s="49">
        <f t="shared" si="67"/>
        <v>0</v>
      </c>
      <c r="V320" s="49">
        <f t="shared" si="68"/>
        <v>0</v>
      </c>
      <c r="W320" s="51">
        <f t="shared" si="69"/>
        <v>0</v>
      </c>
      <c r="X320" s="51">
        <f t="shared" si="70"/>
        <v>1</v>
      </c>
      <c r="Y320" s="57">
        <f t="shared" si="71"/>
      </c>
      <c r="Z320" s="57">
        <f t="shared" si="72"/>
      </c>
    </row>
    <row r="321" spans="3:26" ht="12.75">
      <c r="C321" s="21">
        <v>38307</v>
      </c>
      <c r="D321" s="18">
        <v>27.33</v>
      </c>
      <c r="E321" s="18">
        <v>27.34</v>
      </c>
      <c r="F321" s="18">
        <v>27.05</v>
      </c>
      <c r="G321" s="18">
        <v>27.12</v>
      </c>
      <c r="H321" s="19">
        <v>64522600</v>
      </c>
      <c r="I321" s="42">
        <v>26.87</v>
      </c>
      <c r="K321" s="24">
        <f t="shared" si="63"/>
        <v>-0.009948415622697104</v>
      </c>
      <c r="L321" s="33">
        <f t="shared" si="64"/>
        <v>64522.6</v>
      </c>
      <c r="S321" s="52">
        <f t="shared" si="65"/>
        <v>-0.16000000000000014</v>
      </c>
      <c r="T321" s="52">
        <f t="shared" si="66"/>
        <v>-0.14999999999999858</v>
      </c>
      <c r="U321" s="49">
        <f t="shared" si="67"/>
        <v>0</v>
      </c>
      <c r="V321" s="49">
        <f t="shared" si="68"/>
        <v>0</v>
      </c>
      <c r="W321" s="51">
        <f t="shared" si="69"/>
        <v>0</v>
      </c>
      <c r="X321" s="51">
        <f t="shared" si="70"/>
        <v>1</v>
      </c>
      <c r="Y321" s="57">
        <f t="shared" si="71"/>
      </c>
      <c r="Z321" s="57">
        <f t="shared" si="72"/>
      </c>
    </row>
    <row r="322" spans="3:26" ht="12.75">
      <c r="C322" s="21">
        <v>38308</v>
      </c>
      <c r="D322" s="18">
        <v>27.25</v>
      </c>
      <c r="E322" s="18">
        <v>27.35</v>
      </c>
      <c r="F322" s="18">
        <v>27.06</v>
      </c>
      <c r="G322" s="18">
        <v>27.17</v>
      </c>
      <c r="H322" s="19">
        <v>58830700</v>
      </c>
      <c r="I322" s="42">
        <v>26.92</v>
      </c>
      <c r="K322" s="24">
        <f t="shared" si="63"/>
        <v>0.0018608113137328353</v>
      </c>
      <c r="L322" s="33">
        <f t="shared" si="64"/>
        <v>58830.7</v>
      </c>
      <c r="S322" s="52">
        <f t="shared" si="65"/>
        <v>0.010000000000001563</v>
      </c>
      <c r="T322" s="52">
        <f t="shared" si="66"/>
        <v>0.00999999999999801</v>
      </c>
      <c r="U322" s="49">
        <f t="shared" si="67"/>
        <v>0</v>
      </c>
      <c r="V322" s="49">
        <f t="shared" si="68"/>
        <v>0</v>
      </c>
      <c r="W322" s="51">
        <f t="shared" si="69"/>
        <v>1</v>
      </c>
      <c r="X322" s="51">
        <f t="shared" si="70"/>
        <v>0</v>
      </c>
      <c r="Y322" s="57">
        <f t="shared" si="71"/>
      </c>
      <c r="Z322" s="57">
        <f t="shared" si="72"/>
      </c>
    </row>
    <row r="323" spans="3:26" ht="12.75">
      <c r="C323" s="21">
        <v>38309</v>
      </c>
      <c r="D323" s="18">
        <v>27.13</v>
      </c>
      <c r="E323" s="18">
        <v>27.17</v>
      </c>
      <c r="F323" s="18">
        <v>27</v>
      </c>
      <c r="G323" s="18">
        <v>27.07</v>
      </c>
      <c r="H323" s="19">
        <v>63249900</v>
      </c>
      <c r="I323" s="42">
        <v>26.82</v>
      </c>
      <c r="K323" s="24">
        <f t="shared" si="63"/>
        <v>-0.003714710252600395</v>
      </c>
      <c r="L323" s="33">
        <f t="shared" si="64"/>
        <v>63249.9</v>
      </c>
      <c r="S323" s="52">
        <f t="shared" si="65"/>
        <v>-0.17999999999999972</v>
      </c>
      <c r="T323" s="52">
        <f t="shared" si="66"/>
        <v>-0.05999999999999872</v>
      </c>
      <c r="U323" s="49">
        <f t="shared" si="67"/>
        <v>0</v>
      </c>
      <c r="V323" s="49">
        <f t="shared" si="68"/>
        <v>0</v>
      </c>
      <c r="W323" s="51">
        <f t="shared" si="69"/>
        <v>0</v>
      </c>
      <c r="X323" s="51">
        <f t="shared" si="70"/>
        <v>1</v>
      </c>
      <c r="Y323" s="57">
        <f t="shared" si="71"/>
      </c>
      <c r="Z323" s="57">
        <f t="shared" si="72"/>
      </c>
    </row>
    <row r="324" spans="3:26" ht="12.75">
      <c r="C324" s="21">
        <v>38310</v>
      </c>
      <c r="D324" s="18">
        <v>27.03</v>
      </c>
      <c r="E324" s="18">
        <v>27.07</v>
      </c>
      <c r="F324" s="18">
        <v>26.84</v>
      </c>
      <c r="G324" s="18">
        <v>26.86</v>
      </c>
      <c r="H324" s="19">
        <v>85808600</v>
      </c>
      <c r="I324" s="42">
        <v>26.61</v>
      </c>
      <c r="K324" s="24">
        <f t="shared" si="63"/>
        <v>-0.007829977628635354</v>
      </c>
      <c r="L324" s="33">
        <f t="shared" si="64"/>
        <v>85808.6</v>
      </c>
      <c r="S324" s="52">
        <f t="shared" si="65"/>
        <v>-0.10000000000000142</v>
      </c>
      <c r="T324" s="52">
        <f t="shared" si="66"/>
        <v>-0.16000000000000014</v>
      </c>
      <c r="U324" s="49">
        <f t="shared" si="67"/>
        <v>0</v>
      </c>
      <c r="V324" s="49">
        <f t="shared" si="68"/>
        <v>0</v>
      </c>
      <c r="W324" s="51">
        <f t="shared" si="69"/>
        <v>0</v>
      </c>
      <c r="X324" s="51">
        <f t="shared" si="70"/>
        <v>1</v>
      </c>
      <c r="Y324" s="57">
        <f t="shared" si="71"/>
      </c>
      <c r="Z324" s="57">
        <f t="shared" si="72"/>
      </c>
    </row>
    <row r="325" spans="3:26" ht="12.75">
      <c r="C325" s="21">
        <v>38313</v>
      </c>
      <c r="D325" s="18">
        <v>26.75</v>
      </c>
      <c r="E325" s="18">
        <v>26.82</v>
      </c>
      <c r="F325" s="18">
        <v>26.1</v>
      </c>
      <c r="G325" s="18">
        <v>26.65</v>
      </c>
      <c r="H325" s="19">
        <v>92410800</v>
      </c>
      <c r="I325" s="42">
        <v>26.41</v>
      </c>
      <c r="K325" s="24">
        <f t="shared" si="63"/>
        <v>-0.007515971439308489</v>
      </c>
      <c r="L325" s="33">
        <f t="shared" si="64"/>
        <v>92410.8</v>
      </c>
      <c r="S325" s="52">
        <f t="shared" si="65"/>
        <v>-0.25</v>
      </c>
      <c r="T325" s="52">
        <f t="shared" si="66"/>
        <v>-0.7399999999999984</v>
      </c>
      <c r="U325" s="49">
        <f t="shared" si="67"/>
        <v>0</v>
      </c>
      <c r="V325" s="49">
        <f t="shared" si="68"/>
        <v>0</v>
      </c>
      <c r="W325" s="51">
        <f t="shared" si="69"/>
        <v>0</v>
      </c>
      <c r="X325" s="51">
        <f t="shared" si="70"/>
        <v>1</v>
      </c>
      <c r="Y325" s="57">
        <f t="shared" si="71"/>
      </c>
      <c r="Z325" s="57">
        <f t="shared" si="72"/>
      </c>
    </row>
    <row r="326" spans="3:26" ht="12.75">
      <c r="C326" s="21">
        <v>38314</v>
      </c>
      <c r="D326" s="18">
        <v>26.52</v>
      </c>
      <c r="E326" s="18">
        <v>26.7</v>
      </c>
      <c r="F326" s="18">
        <v>26.4</v>
      </c>
      <c r="G326" s="18">
        <v>26.53</v>
      </c>
      <c r="H326" s="19">
        <v>70459696</v>
      </c>
      <c r="I326" s="42">
        <v>26.29</v>
      </c>
      <c r="K326" s="24">
        <f t="shared" si="63"/>
        <v>-0.004543733434305253</v>
      </c>
      <c r="L326" s="33">
        <f t="shared" si="64"/>
        <v>70459.696</v>
      </c>
      <c r="S326" s="52">
        <f t="shared" si="65"/>
        <v>-0.120000000000001</v>
      </c>
      <c r="T326" s="52">
        <f t="shared" si="66"/>
        <v>0.29999999999999716</v>
      </c>
      <c r="U326" s="49">
        <f t="shared" si="67"/>
        <v>1</v>
      </c>
      <c r="V326" s="49">
        <f t="shared" si="68"/>
        <v>0</v>
      </c>
      <c r="W326" s="51">
        <f t="shared" si="69"/>
        <v>0</v>
      </c>
      <c r="X326" s="51">
        <f t="shared" si="70"/>
        <v>0</v>
      </c>
      <c r="Y326" s="57">
        <f t="shared" si="71"/>
      </c>
      <c r="Z326" s="57">
        <f t="shared" si="72"/>
      </c>
    </row>
    <row r="327" spans="3:26" ht="12.75">
      <c r="C327" s="21">
        <v>38315</v>
      </c>
      <c r="D327" s="18">
        <v>26.62</v>
      </c>
      <c r="E327" s="18">
        <v>26.73</v>
      </c>
      <c r="F327" s="18">
        <v>26.4</v>
      </c>
      <c r="G327" s="18">
        <v>26.64</v>
      </c>
      <c r="H327" s="19">
        <v>60069200</v>
      </c>
      <c r="I327" s="42">
        <v>26.4</v>
      </c>
      <c r="K327" s="24">
        <f t="shared" si="63"/>
        <v>0.004184100418409997</v>
      </c>
      <c r="L327" s="33">
        <f t="shared" si="64"/>
        <v>60069.2</v>
      </c>
      <c r="S327" s="52">
        <f t="shared" si="65"/>
        <v>0.030000000000001137</v>
      </c>
      <c r="T327" s="52">
        <f t="shared" si="66"/>
        <v>0</v>
      </c>
      <c r="U327" s="49">
        <f t="shared" si="67"/>
        <v>0</v>
      </c>
      <c r="V327" s="49">
        <f t="shared" si="68"/>
        <v>0</v>
      </c>
      <c r="W327" s="51">
        <f t="shared" si="69"/>
        <v>0</v>
      </c>
      <c r="X327" s="51">
        <f t="shared" si="70"/>
        <v>0</v>
      </c>
      <c r="Y327" s="57">
        <f t="shared" si="71"/>
      </c>
      <c r="Z327" s="57">
        <f t="shared" si="72"/>
      </c>
    </row>
    <row r="328" spans="3:26" ht="12.75">
      <c r="C328" s="21">
        <v>38317</v>
      </c>
      <c r="D328" s="18">
        <v>26.56</v>
      </c>
      <c r="E328" s="18">
        <v>26.82</v>
      </c>
      <c r="F328" s="18">
        <v>26.55</v>
      </c>
      <c r="G328" s="18">
        <v>26.6</v>
      </c>
      <c r="H328" s="19">
        <v>24398700</v>
      </c>
      <c r="I328" s="42">
        <v>26.36</v>
      </c>
      <c r="K328" s="24">
        <f t="shared" si="63"/>
        <v>-0.0015151515151514694</v>
      </c>
      <c r="L328" s="33">
        <f t="shared" si="64"/>
        <v>24398.7</v>
      </c>
      <c r="S328" s="52">
        <f t="shared" si="65"/>
        <v>0.08999999999999986</v>
      </c>
      <c r="T328" s="52">
        <f t="shared" si="66"/>
        <v>0.15000000000000213</v>
      </c>
      <c r="U328" s="49">
        <f t="shared" si="67"/>
        <v>0</v>
      </c>
      <c r="V328" s="49">
        <f t="shared" si="68"/>
        <v>0</v>
      </c>
      <c r="W328" s="51">
        <f t="shared" si="69"/>
        <v>1</v>
      </c>
      <c r="X328" s="51">
        <f t="shared" si="70"/>
        <v>0</v>
      </c>
      <c r="Y328" s="57">
        <f t="shared" si="71"/>
      </c>
      <c r="Z328" s="57">
        <f t="shared" si="72"/>
      </c>
    </row>
    <row r="329" spans="3:26" ht="12.75">
      <c r="C329" s="21">
        <v>38320</v>
      </c>
      <c r="D329" s="18">
        <v>26.64</v>
      </c>
      <c r="E329" s="18">
        <v>26.95</v>
      </c>
      <c r="F329" s="18">
        <v>26.61</v>
      </c>
      <c r="G329" s="18">
        <v>26.77</v>
      </c>
      <c r="H329" s="19">
        <v>67079900</v>
      </c>
      <c r="I329" s="42">
        <v>26.52</v>
      </c>
      <c r="K329" s="24">
        <f t="shared" si="63"/>
        <v>0.006069802731411222</v>
      </c>
      <c r="L329" s="33">
        <f t="shared" si="64"/>
        <v>67079.9</v>
      </c>
      <c r="S329" s="52">
        <f t="shared" si="65"/>
        <v>0.129999999999999</v>
      </c>
      <c r="T329" s="52">
        <f t="shared" si="66"/>
        <v>0.05999999999999872</v>
      </c>
      <c r="U329" s="49">
        <f t="shared" si="67"/>
        <v>0</v>
      </c>
      <c r="V329" s="49">
        <f t="shared" si="68"/>
        <v>0</v>
      </c>
      <c r="W329" s="51">
        <f t="shared" si="69"/>
        <v>1</v>
      </c>
      <c r="X329" s="51">
        <f t="shared" si="70"/>
        <v>0</v>
      </c>
      <c r="Y329" s="57">
        <f t="shared" si="71"/>
      </c>
      <c r="Z329" s="57">
        <f t="shared" si="72"/>
      </c>
    </row>
    <row r="330" spans="3:26" ht="12.75">
      <c r="C330" s="21">
        <v>38321</v>
      </c>
      <c r="D330" s="18">
        <v>26.75</v>
      </c>
      <c r="E330" s="18">
        <v>27.01</v>
      </c>
      <c r="F330" s="18">
        <v>26.7</v>
      </c>
      <c r="G330" s="18">
        <v>26.81</v>
      </c>
      <c r="H330" s="19">
        <v>75960400</v>
      </c>
      <c r="I330" s="42">
        <v>26.56</v>
      </c>
      <c r="K330" s="24">
        <f t="shared" si="63"/>
        <v>0.0015082956259426794</v>
      </c>
      <c r="L330" s="33">
        <f t="shared" si="64"/>
        <v>75960.4</v>
      </c>
      <c r="S330" s="52">
        <f t="shared" si="65"/>
        <v>0.060000000000002274</v>
      </c>
      <c r="T330" s="52">
        <f t="shared" si="66"/>
        <v>0.08999999999999986</v>
      </c>
      <c r="U330" s="49">
        <f t="shared" si="67"/>
        <v>0</v>
      </c>
      <c r="V330" s="49">
        <f t="shared" si="68"/>
        <v>0</v>
      </c>
      <c r="W330" s="51">
        <f t="shared" si="69"/>
        <v>1</v>
      </c>
      <c r="X330" s="51">
        <f t="shared" si="70"/>
        <v>0</v>
      </c>
      <c r="Y330" s="57">
        <f t="shared" si="71"/>
      </c>
      <c r="Z330" s="57">
        <f t="shared" si="72"/>
      </c>
    </row>
    <row r="331" spans="3:26" ht="12.75">
      <c r="C331" s="21">
        <v>38322</v>
      </c>
      <c r="D331" s="18">
        <v>26.95</v>
      </c>
      <c r="E331" s="18">
        <v>27.28</v>
      </c>
      <c r="F331" s="18">
        <v>26.81</v>
      </c>
      <c r="G331" s="18">
        <v>27.25</v>
      </c>
      <c r="H331" s="19">
        <v>99889000</v>
      </c>
      <c r="I331" s="42">
        <v>27</v>
      </c>
      <c r="K331" s="24">
        <f t="shared" si="63"/>
        <v>0.016566265060240948</v>
      </c>
      <c r="L331" s="33">
        <f t="shared" si="64"/>
        <v>99889</v>
      </c>
      <c r="S331" s="52">
        <f t="shared" si="65"/>
        <v>0.2699999999999996</v>
      </c>
      <c r="T331" s="52">
        <f t="shared" si="66"/>
        <v>0.10999999999999943</v>
      </c>
      <c r="U331" s="49">
        <f t="shared" si="67"/>
        <v>0</v>
      </c>
      <c r="V331" s="49">
        <f t="shared" si="68"/>
        <v>0</v>
      </c>
      <c r="W331" s="51">
        <f t="shared" si="69"/>
        <v>1</v>
      </c>
      <c r="X331" s="51">
        <f t="shared" si="70"/>
        <v>0</v>
      </c>
      <c r="Y331" s="57">
        <f t="shared" si="71"/>
      </c>
      <c r="Z331" s="57">
        <f t="shared" si="72"/>
      </c>
    </row>
    <row r="332" spans="3:26" ht="12.75">
      <c r="C332" s="21">
        <v>38323</v>
      </c>
      <c r="D332" s="18">
        <v>27.27</v>
      </c>
      <c r="E332" s="18">
        <v>27.4</v>
      </c>
      <c r="F332" s="18">
        <v>26.92</v>
      </c>
      <c r="G332" s="18">
        <v>27.09</v>
      </c>
      <c r="H332" s="19">
        <v>96088304</v>
      </c>
      <c r="I332" s="42">
        <v>26.84</v>
      </c>
      <c r="K332" s="24">
        <f t="shared" si="63"/>
        <v>-0.00592592592592589</v>
      </c>
      <c r="L332" s="33">
        <f t="shared" si="64"/>
        <v>96088.304</v>
      </c>
      <c r="S332" s="52">
        <f t="shared" si="65"/>
        <v>0.11999999999999744</v>
      </c>
      <c r="T332" s="52">
        <f t="shared" si="66"/>
        <v>0.11000000000000298</v>
      </c>
      <c r="U332" s="49">
        <f t="shared" si="67"/>
        <v>0</v>
      </c>
      <c r="V332" s="49">
        <f t="shared" si="68"/>
        <v>0</v>
      </c>
      <c r="W332" s="51">
        <f t="shared" si="69"/>
        <v>1</v>
      </c>
      <c r="X332" s="51">
        <f t="shared" si="70"/>
        <v>0</v>
      </c>
      <c r="Y332" s="57">
        <f t="shared" si="71"/>
      </c>
      <c r="Z332" s="57">
        <f t="shared" si="72"/>
      </c>
    </row>
    <row r="333" spans="3:26" ht="12.75">
      <c r="C333" s="21">
        <v>38324</v>
      </c>
      <c r="D333" s="18">
        <v>27.16</v>
      </c>
      <c r="E333" s="18">
        <v>27.44</v>
      </c>
      <c r="F333" s="18">
        <v>27.14</v>
      </c>
      <c r="G333" s="18">
        <v>27.23</v>
      </c>
      <c r="H333" s="19">
        <v>76498400</v>
      </c>
      <c r="I333" s="42">
        <v>26.98</v>
      </c>
      <c r="K333" s="24">
        <f t="shared" si="63"/>
        <v>0.005216095380029762</v>
      </c>
      <c r="L333" s="33">
        <f t="shared" si="64"/>
        <v>76498.4</v>
      </c>
      <c r="S333" s="52">
        <f t="shared" si="65"/>
        <v>0.0400000000000027</v>
      </c>
      <c r="T333" s="52">
        <f t="shared" si="66"/>
        <v>0.21999999999999886</v>
      </c>
      <c r="U333" s="49">
        <f t="shared" si="67"/>
        <v>0</v>
      </c>
      <c r="V333" s="49">
        <f t="shared" si="68"/>
        <v>0</v>
      </c>
      <c r="W333" s="51">
        <f t="shared" si="69"/>
        <v>1</v>
      </c>
      <c r="X333" s="51">
        <f t="shared" si="70"/>
        <v>0</v>
      </c>
      <c r="Y333" s="57">
        <f t="shared" si="71"/>
      </c>
      <c r="Z333" s="57">
        <f t="shared" si="72"/>
      </c>
    </row>
    <row r="334" spans="3:26" ht="12.75">
      <c r="C334" s="21">
        <v>38327</v>
      </c>
      <c r="D334" s="18">
        <v>27.1</v>
      </c>
      <c r="E334" s="18">
        <v>27.44</v>
      </c>
      <c r="F334" s="18">
        <v>27.07</v>
      </c>
      <c r="G334" s="18">
        <v>27.33</v>
      </c>
      <c r="H334" s="19">
        <v>55297400</v>
      </c>
      <c r="I334" s="42">
        <v>27.08</v>
      </c>
      <c r="K334" s="24">
        <f t="shared" si="63"/>
        <v>0.003706449221645647</v>
      </c>
      <c r="L334" s="33">
        <f t="shared" si="64"/>
        <v>55297.4</v>
      </c>
      <c r="S334" s="52">
        <f t="shared" si="65"/>
        <v>0</v>
      </c>
      <c r="T334" s="52">
        <f t="shared" si="66"/>
        <v>-0.07000000000000028</v>
      </c>
      <c r="U334" s="49">
        <f t="shared" si="67"/>
        <v>0</v>
      </c>
      <c r="V334" s="49">
        <f t="shared" si="68"/>
        <v>0</v>
      </c>
      <c r="W334" s="51">
        <f t="shared" si="69"/>
        <v>0</v>
      </c>
      <c r="X334" s="51">
        <f t="shared" si="70"/>
        <v>0</v>
      </c>
      <c r="Y334" s="57">
        <f t="shared" si="71"/>
      </c>
      <c r="Z334" s="57">
        <f t="shared" si="72"/>
      </c>
    </row>
    <row r="335" spans="3:26" ht="12.75">
      <c r="C335" s="21">
        <v>38328</v>
      </c>
      <c r="D335" s="18">
        <v>27.26</v>
      </c>
      <c r="E335" s="18">
        <v>27.38</v>
      </c>
      <c r="F335" s="18">
        <v>27</v>
      </c>
      <c r="G335" s="18">
        <v>27.07</v>
      </c>
      <c r="H335" s="19">
        <v>111656000</v>
      </c>
      <c r="I335" s="42">
        <v>26.82</v>
      </c>
      <c r="K335" s="24">
        <f t="shared" si="63"/>
        <v>-0.009601181683899451</v>
      </c>
      <c r="L335" s="33">
        <f t="shared" si="64"/>
        <v>111656</v>
      </c>
      <c r="S335" s="52">
        <f t="shared" si="65"/>
        <v>-0.060000000000002274</v>
      </c>
      <c r="T335" s="52">
        <f t="shared" si="66"/>
        <v>-0.07000000000000028</v>
      </c>
      <c r="U335" s="49">
        <f t="shared" si="67"/>
        <v>0</v>
      </c>
      <c r="V335" s="49">
        <f t="shared" si="68"/>
        <v>0</v>
      </c>
      <c r="W335" s="51">
        <f t="shared" si="69"/>
        <v>0</v>
      </c>
      <c r="X335" s="51">
        <f t="shared" si="70"/>
        <v>1</v>
      </c>
      <c r="Y335" s="57">
        <f t="shared" si="71"/>
      </c>
      <c r="Z335" s="57">
        <f t="shared" si="72"/>
      </c>
    </row>
    <row r="336" spans="3:26" ht="12.75">
      <c r="C336" s="21">
        <v>38329</v>
      </c>
      <c r="D336" s="18">
        <v>27.01</v>
      </c>
      <c r="E336" s="18">
        <v>27.36</v>
      </c>
      <c r="F336" s="18">
        <v>26.91</v>
      </c>
      <c r="G336" s="18">
        <v>27.36</v>
      </c>
      <c r="H336" s="19">
        <v>95655000</v>
      </c>
      <c r="I336" s="42">
        <v>27.11</v>
      </c>
      <c r="K336" s="24">
        <f t="shared" si="63"/>
        <v>0.010812826249067875</v>
      </c>
      <c r="L336" s="33">
        <f t="shared" si="64"/>
        <v>95655</v>
      </c>
      <c r="S336" s="52">
        <f t="shared" si="65"/>
        <v>-0.019999999999999574</v>
      </c>
      <c r="T336" s="52">
        <f t="shared" si="66"/>
        <v>-0.08999999999999986</v>
      </c>
      <c r="U336" s="49">
        <f t="shared" si="67"/>
        <v>0</v>
      </c>
      <c r="V336" s="49">
        <f t="shared" si="68"/>
        <v>0</v>
      </c>
      <c r="W336" s="51">
        <f t="shared" si="69"/>
        <v>0</v>
      </c>
      <c r="X336" s="51">
        <f t="shared" si="70"/>
        <v>1</v>
      </c>
      <c r="Y336" s="57">
        <f t="shared" si="71"/>
      </c>
      <c r="Z336" s="57">
        <f t="shared" si="72"/>
      </c>
    </row>
    <row r="337" spans="3:26" ht="12.75">
      <c r="C337" s="21">
        <v>38330</v>
      </c>
      <c r="D337" s="18">
        <v>27.13</v>
      </c>
      <c r="E337" s="18">
        <v>27.36</v>
      </c>
      <c r="F337" s="18">
        <v>26.94</v>
      </c>
      <c r="G337" s="18">
        <v>27.23</v>
      </c>
      <c r="H337" s="19">
        <v>83006000</v>
      </c>
      <c r="I337" s="42">
        <v>26.98</v>
      </c>
      <c r="K337" s="24">
        <f t="shared" si="63"/>
        <v>-0.004795278495020261</v>
      </c>
      <c r="L337" s="33">
        <f t="shared" si="64"/>
        <v>83006</v>
      </c>
      <c r="S337" s="52">
        <f t="shared" si="65"/>
        <v>0</v>
      </c>
      <c r="T337" s="52">
        <f t="shared" si="66"/>
        <v>0.030000000000001137</v>
      </c>
      <c r="U337" s="49">
        <f t="shared" si="67"/>
        <v>0</v>
      </c>
      <c r="V337" s="49">
        <f t="shared" si="68"/>
        <v>0</v>
      </c>
      <c r="W337" s="51">
        <f t="shared" si="69"/>
        <v>0</v>
      </c>
      <c r="X337" s="51">
        <f t="shared" si="70"/>
        <v>0</v>
      </c>
      <c r="Y337" s="57">
        <f t="shared" si="71"/>
      </c>
      <c r="Z337" s="57">
        <f t="shared" si="72"/>
      </c>
    </row>
    <row r="338" spans="3:26" ht="12.75">
      <c r="C338" s="21">
        <v>38331</v>
      </c>
      <c r="D338" s="18">
        <v>27.08</v>
      </c>
      <c r="E338" s="18">
        <v>27.18</v>
      </c>
      <c r="F338" s="18">
        <v>27.04</v>
      </c>
      <c r="G338" s="18">
        <v>27.08</v>
      </c>
      <c r="H338" s="19">
        <v>70949200</v>
      </c>
      <c r="I338" s="42">
        <v>26.83</v>
      </c>
      <c r="K338" s="24">
        <f t="shared" si="63"/>
        <v>-0.005559673832468581</v>
      </c>
      <c r="L338" s="33">
        <f t="shared" si="64"/>
        <v>70949.2</v>
      </c>
      <c r="S338" s="52">
        <f t="shared" si="65"/>
        <v>-0.17999999999999972</v>
      </c>
      <c r="T338" s="52">
        <f t="shared" si="66"/>
        <v>0.09999999999999787</v>
      </c>
      <c r="U338" s="49">
        <f t="shared" si="67"/>
        <v>1</v>
      </c>
      <c r="V338" s="49">
        <f t="shared" si="68"/>
        <v>0</v>
      </c>
      <c r="W338" s="51">
        <f t="shared" si="69"/>
        <v>0</v>
      </c>
      <c r="X338" s="51">
        <f t="shared" si="70"/>
        <v>0</v>
      </c>
      <c r="Y338" s="57">
        <f t="shared" si="71"/>
      </c>
      <c r="Z338" s="57">
        <f t="shared" si="72"/>
      </c>
    </row>
    <row r="339" spans="3:26" ht="12.75">
      <c r="C339" s="21">
        <v>38334</v>
      </c>
      <c r="D339" s="18">
        <v>27.1</v>
      </c>
      <c r="E339" s="18">
        <v>27.28</v>
      </c>
      <c r="F339" s="18">
        <v>26.91</v>
      </c>
      <c r="G339" s="18">
        <v>27.25</v>
      </c>
      <c r="H339" s="19">
        <v>93812496</v>
      </c>
      <c r="I339" s="42">
        <v>27</v>
      </c>
      <c r="K339" s="24">
        <f t="shared" si="63"/>
        <v>0.006336190831159216</v>
      </c>
      <c r="L339" s="33">
        <f t="shared" si="64"/>
        <v>93812.496</v>
      </c>
      <c r="S339" s="52">
        <f t="shared" si="65"/>
        <v>0.10000000000000142</v>
      </c>
      <c r="T339" s="52">
        <f t="shared" si="66"/>
        <v>-0.129999999999999</v>
      </c>
      <c r="U339" s="49">
        <f t="shared" si="67"/>
        <v>0</v>
      </c>
      <c r="V339" s="49">
        <f t="shared" si="68"/>
        <v>1</v>
      </c>
      <c r="W339" s="51">
        <f t="shared" si="69"/>
        <v>0</v>
      </c>
      <c r="X339" s="51">
        <f t="shared" si="70"/>
        <v>0</v>
      </c>
      <c r="Y339" s="57">
        <f t="shared" si="71"/>
      </c>
      <c r="Z339" s="57">
        <f t="shared" si="72"/>
      </c>
    </row>
    <row r="340" spans="3:26" ht="12.75">
      <c r="C340" s="21">
        <v>38335</v>
      </c>
      <c r="D340" s="18">
        <v>27.05</v>
      </c>
      <c r="E340" s="18">
        <v>27.33</v>
      </c>
      <c r="F340" s="18">
        <v>27.04</v>
      </c>
      <c r="G340" s="18">
        <v>27.23</v>
      </c>
      <c r="H340" s="19">
        <v>127843200</v>
      </c>
      <c r="I340" s="42">
        <v>26.98</v>
      </c>
      <c r="K340" s="24">
        <f t="shared" si="63"/>
        <v>-0.0007407407407407085</v>
      </c>
      <c r="L340" s="33">
        <f t="shared" si="64"/>
        <v>127843.2</v>
      </c>
      <c r="S340" s="52">
        <f t="shared" si="65"/>
        <v>0.04999999999999716</v>
      </c>
      <c r="T340" s="52">
        <f t="shared" si="66"/>
        <v>0.129999999999999</v>
      </c>
      <c r="U340" s="49">
        <f t="shared" si="67"/>
        <v>0</v>
      </c>
      <c r="V340" s="49">
        <f t="shared" si="68"/>
        <v>0</v>
      </c>
      <c r="W340" s="51">
        <f t="shared" si="69"/>
        <v>1</v>
      </c>
      <c r="X340" s="51">
        <f t="shared" si="70"/>
        <v>0</v>
      </c>
      <c r="Y340" s="57">
        <f t="shared" si="71"/>
      </c>
      <c r="Z340" s="57">
        <f t="shared" si="72"/>
      </c>
    </row>
    <row r="341" spans="3:26" ht="12.75">
      <c r="C341" s="21">
        <v>38336</v>
      </c>
      <c r="D341" s="18">
        <v>27.22</v>
      </c>
      <c r="E341" s="18">
        <v>27.4</v>
      </c>
      <c r="F341" s="18">
        <v>27.07</v>
      </c>
      <c r="G341" s="18">
        <v>27.11</v>
      </c>
      <c r="H341" s="19">
        <v>106303904</v>
      </c>
      <c r="I341" s="42">
        <v>26.86</v>
      </c>
      <c r="K341" s="24">
        <f t="shared" si="63"/>
        <v>-0.004447739065974843</v>
      </c>
      <c r="L341" s="33">
        <f t="shared" si="64"/>
        <v>106303.904</v>
      </c>
      <c r="S341" s="52">
        <f t="shared" si="65"/>
        <v>0.07000000000000028</v>
      </c>
      <c r="T341" s="52">
        <f t="shared" si="66"/>
        <v>0.030000000000001137</v>
      </c>
      <c r="U341" s="49">
        <f t="shared" si="67"/>
        <v>0</v>
      </c>
      <c r="V341" s="49">
        <f t="shared" si="68"/>
        <v>0</v>
      </c>
      <c r="W341" s="51">
        <f t="shared" si="69"/>
        <v>1</v>
      </c>
      <c r="X341" s="51">
        <f t="shared" si="70"/>
        <v>0</v>
      </c>
      <c r="Y341" s="57">
        <f t="shared" si="71"/>
      </c>
      <c r="Z341" s="57">
        <f t="shared" si="72"/>
      </c>
    </row>
    <row r="342" spans="3:26" ht="12.75">
      <c r="C342" s="21">
        <v>38337</v>
      </c>
      <c r="D342" s="18">
        <v>27.15</v>
      </c>
      <c r="E342" s="18">
        <v>27.28</v>
      </c>
      <c r="F342" s="18">
        <v>27.01</v>
      </c>
      <c r="G342" s="18">
        <v>27.16</v>
      </c>
      <c r="H342" s="19">
        <v>88997504</v>
      </c>
      <c r="I342" s="42">
        <v>26.91</v>
      </c>
      <c r="K342" s="24">
        <f t="shared" si="63"/>
        <v>0.0018615040953089412</v>
      </c>
      <c r="L342" s="33">
        <f t="shared" si="64"/>
        <v>88997.504</v>
      </c>
      <c r="S342" s="52">
        <f t="shared" si="65"/>
        <v>-0.11999999999999744</v>
      </c>
      <c r="T342" s="52">
        <f t="shared" si="66"/>
        <v>-0.05999999999999872</v>
      </c>
      <c r="U342" s="49">
        <f t="shared" si="67"/>
        <v>0</v>
      </c>
      <c r="V342" s="49">
        <f t="shared" si="68"/>
        <v>0</v>
      </c>
      <c r="W342" s="51">
        <f t="shared" si="69"/>
        <v>0</v>
      </c>
      <c r="X342" s="51">
        <f t="shared" si="70"/>
        <v>1</v>
      </c>
      <c r="Y342" s="57">
        <f t="shared" si="71"/>
      </c>
      <c r="Z342" s="57">
        <f t="shared" si="72"/>
      </c>
    </row>
    <row r="343" spans="3:26" ht="12.75">
      <c r="C343" s="21">
        <v>38338</v>
      </c>
      <c r="D343" s="18">
        <v>27</v>
      </c>
      <c r="E343" s="18">
        <v>27.32</v>
      </c>
      <c r="F343" s="18">
        <v>26.8</v>
      </c>
      <c r="G343" s="18">
        <v>26.96</v>
      </c>
      <c r="H343" s="19">
        <v>126184400</v>
      </c>
      <c r="I343" s="42">
        <v>26.71</v>
      </c>
      <c r="K343" s="24">
        <f t="shared" si="63"/>
        <v>-0.007432181345224831</v>
      </c>
      <c r="L343" s="33">
        <f t="shared" si="64"/>
        <v>126184.4</v>
      </c>
      <c r="S343" s="52">
        <f t="shared" si="65"/>
        <v>0.03999999999999915</v>
      </c>
      <c r="T343" s="52">
        <f t="shared" si="66"/>
        <v>-0.21000000000000085</v>
      </c>
      <c r="U343" s="49">
        <f t="shared" si="67"/>
        <v>0</v>
      </c>
      <c r="V343" s="49">
        <f t="shared" si="68"/>
        <v>1</v>
      </c>
      <c r="W343" s="51">
        <f t="shared" si="69"/>
        <v>0</v>
      </c>
      <c r="X343" s="51">
        <f t="shared" si="70"/>
        <v>0</v>
      </c>
      <c r="Y343" s="57">
        <f t="shared" si="71"/>
      </c>
      <c r="Z343" s="57">
        <f t="shared" si="72"/>
      </c>
    </row>
    <row r="344" spans="3:26" ht="12.75">
      <c r="C344" s="21">
        <v>38341</v>
      </c>
      <c r="D344" s="18">
        <v>27.01</v>
      </c>
      <c r="E344" s="18">
        <v>27.15</v>
      </c>
      <c r="F344" s="18">
        <v>26.89</v>
      </c>
      <c r="G344" s="18">
        <v>26.95</v>
      </c>
      <c r="H344" s="19">
        <v>85552800</v>
      </c>
      <c r="I344" s="42">
        <v>26.7</v>
      </c>
      <c r="K344" s="24">
        <f t="shared" si="63"/>
        <v>-0.0003743916136279557</v>
      </c>
      <c r="L344" s="33">
        <f t="shared" si="64"/>
        <v>85552.8</v>
      </c>
      <c r="S344" s="52">
        <f t="shared" si="65"/>
        <v>-0.1700000000000017</v>
      </c>
      <c r="T344" s="52">
        <f t="shared" si="66"/>
        <v>0.08999999999999986</v>
      </c>
      <c r="U344" s="49">
        <f t="shared" si="67"/>
        <v>1</v>
      </c>
      <c r="V344" s="49">
        <f t="shared" si="68"/>
        <v>0</v>
      </c>
      <c r="W344" s="51">
        <f t="shared" si="69"/>
        <v>0</v>
      </c>
      <c r="X344" s="51">
        <f t="shared" si="70"/>
        <v>0</v>
      </c>
      <c r="Y344" s="57">
        <f t="shared" si="71"/>
      </c>
      <c r="Z344" s="57">
        <f t="shared" si="72"/>
      </c>
    </row>
    <row r="345" spans="3:26" ht="12.75">
      <c r="C345" s="21">
        <v>38342</v>
      </c>
      <c r="D345" s="18">
        <v>27</v>
      </c>
      <c r="E345" s="18">
        <v>27.17</v>
      </c>
      <c r="F345" s="18">
        <v>26.94</v>
      </c>
      <c r="G345" s="18">
        <v>27.07</v>
      </c>
      <c r="H345" s="19">
        <v>94646096</v>
      </c>
      <c r="I345" s="42">
        <v>26.82</v>
      </c>
      <c r="K345" s="24">
        <f t="shared" si="63"/>
        <v>0.004494382022471877</v>
      </c>
      <c r="L345" s="33">
        <f t="shared" si="64"/>
        <v>94646.096</v>
      </c>
      <c r="S345" s="52">
        <f t="shared" si="65"/>
        <v>0.020000000000003126</v>
      </c>
      <c r="T345" s="52">
        <f t="shared" si="66"/>
        <v>0.05000000000000071</v>
      </c>
      <c r="U345" s="49">
        <f t="shared" si="67"/>
        <v>0</v>
      </c>
      <c r="V345" s="49">
        <f t="shared" si="68"/>
        <v>0</v>
      </c>
      <c r="W345" s="51">
        <f t="shared" si="69"/>
        <v>1</v>
      </c>
      <c r="X345" s="51">
        <f t="shared" si="70"/>
        <v>0</v>
      </c>
      <c r="Y345" s="57">
        <f t="shared" si="71"/>
        <v>27.07</v>
      </c>
      <c r="Z345" s="57">
        <f t="shared" si="72"/>
      </c>
    </row>
    <row r="346" spans="3:26" ht="12.75">
      <c r="C346" s="21">
        <v>38343</v>
      </c>
      <c r="D346" s="18">
        <v>26.84</v>
      </c>
      <c r="E346" s="18">
        <v>27.15</v>
      </c>
      <c r="F346" s="18">
        <v>26.78</v>
      </c>
      <c r="G346" s="18">
        <v>26.97</v>
      </c>
      <c r="H346" s="19">
        <v>63651900</v>
      </c>
      <c r="I346" s="42">
        <v>26.72</v>
      </c>
      <c r="K346" s="24">
        <f t="shared" si="63"/>
        <v>-0.0037285607755407346</v>
      </c>
      <c r="L346" s="33">
        <f t="shared" si="64"/>
        <v>63651.9</v>
      </c>
      <c r="S346" s="52">
        <f t="shared" si="65"/>
        <v>-0.020000000000003126</v>
      </c>
      <c r="T346" s="52">
        <f t="shared" si="66"/>
        <v>-0.16000000000000014</v>
      </c>
      <c r="U346" s="49">
        <f t="shared" si="67"/>
        <v>0</v>
      </c>
      <c r="V346" s="49">
        <f t="shared" si="68"/>
        <v>0</v>
      </c>
      <c r="W346" s="51">
        <f t="shared" si="69"/>
        <v>0</v>
      </c>
      <c r="X346" s="51">
        <f t="shared" si="70"/>
        <v>1</v>
      </c>
      <c r="Y346" s="57">
        <f t="shared" si="71"/>
      </c>
      <c r="Z346" s="57">
        <f t="shared" si="72"/>
      </c>
    </row>
    <row r="347" spans="3:26" ht="12.75">
      <c r="C347" s="21">
        <v>38344</v>
      </c>
      <c r="D347" s="18">
        <v>26.87</v>
      </c>
      <c r="E347" s="18">
        <v>27.15</v>
      </c>
      <c r="F347" s="18">
        <v>26.83</v>
      </c>
      <c r="G347" s="18">
        <v>27.01</v>
      </c>
      <c r="H347" s="19">
        <v>65801900</v>
      </c>
      <c r="I347" s="42">
        <v>26.76</v>
      </c>
      <c r="K347" s="24">
        <f t="shared" si="63"/>
        <v>0.0014970059880241582</v>
      </c>
      <c r="L347" s="33">
        <f t="shared" si="64"/>
        <v>65801.9</v>
      </c>
      <c r="S347" s="52">
        <f t="shared" si="65"/>
        <v>0</v>
      </c>
      <c r="T347" s="52">
        <f t="shared" si="66"/>
        <v>0.04999999999999716</v>
      </c>
      <c r="U347" s="49">
        <f t="shared" si="67"/>
        <v>0</v>
      </c>
      <c r="V347" s="49">
        <f t="shared" si="68"/>
        <v>0</v>
      </c>
      <c r="W347" s="51">
        <f t="shared" si="69"/>
        <v>0</v>
      </c>
      <c r="X347" s="51">
        <f t="shared" si="70"/>
        <v>0</v>
      </c>
      <c r="Y347" s="57">
        <f t="shared" si="71"/>
      </c>
      <c r="Z347" s="57">
        <f t="shared" si="72"/>
      </c>
    </row>
    <row r="348" spans="3:26" ht="12.75">
      <c r="C348" s="21">
        <v>38348</v>
      </c>
      <c r="D348" s="18">
        <v>27.01</v>
      </c>
      <c r="E348" s="18">
        <v>27.1</v>
      </c>
      <c r="F348" s="18">
        <v>26.82</v>
      </c>
      <c r="G348" s="18">
        <v>26.85</v>
      </c>
      <c r="H348" s="19">
        <v>55958500</v>
      </c>
      <c r="I348" s="42">
        <v>26.6</v>
      </c>
      <c r="K348" s="24">
        <f t="shared" si="63"/>
        <v>-0.005979073243647215</v>
      </c>
      <c r="L348" s="33">
        <f t="shared" si="64"/>
        <v>55958.5</v>
      </c>
      <c r="S348" s="52">
        <f t="shared" si="65"/>
        <v>-0.04999999999999716</v>
      </c>
      <c r="T348" s="52">
        <f t="shared" si="66"/>
        <v>-0.00999999999999801</v>
      </c>
      <c r="U348" s="49">
        <f t="shared" si="67"/>
        <v>0</v>
      </c>
      <c r="V348" s="49">
        <f t="shared" si="68"/>
        <v>0</v>
      </c>
      <c r="W348" s="51">
        <f t="shared" si="69"/>
        <v>0</v>
      </c>
      <c r="X348" s="51">
        <f t="shared" si="70"/>
        <v>1</v>
      </c>
      <c r="Y348" s="57">
        <f t="shared" si="71"/>
      </c>
      <c r="Z348" s="57">
        <f t="shared" si="72"/>
      </c>
    </row>
    <row r="349" spans="3:26" ht="12.75">
      <c r="C349" s="21">
        <v>38349</v>
      </c>
      <c r="D349" s="18">
        <v>26.85</v>
      </c>
      <c r="E349" s="18">
        <v>27.03</v>
      </c>
      <c r="F349" s="18">
        <v>26.8</v>
      </c>
      <c r="G349" s="18">
        <v>26.95</v>
      </c>
      <c r="H349" s="19">
        <v>55075900</v>
      </c>
      <c r="I349" s="42">
        <v>26.7</v>
      </c>
      <c r="K349" s="24">
        <f t="shared" si="63"/>
        <v>0.003759398496240518</v>
      </c>
      <c r="L349" s="33">
        <f t="shared" si="64"/>
        <v>55075.9</v>
      </c>
      <c r="S349" s="52">
        <f t="shared" si="65"/>
        <v>-0.07000000000000028</v>
      </c>
      <c r="T349" s="52">
        <f t="shared" si="66"/>
        <v>-0.019999999999999574</v>
      </c>
      <c r="U349" s="49">
        <f t="shared" si="67"/>
        <v>0</v>
      </c>
      <c r="V349" s="49">
        <f t="shared" si="68"/>
        <v>0</v>
      </c>
      <c r="W349" s="51">
        <f t="shared" si="69"/>
        <v>0</v>
      </c>
      <c r="X349" s="51">
        <f t="shared" si="70"/>
        <v>1</v>
      </c>
      <c r="Y349" s="57">
        <f t="shared" si="71"/>
      </c>
      <c r="Z349" s="57">
        <f t="shared" si="72"/>
      </c>
    </row>
    <row r="350" spans="3:26" ht="12.75">
      <c r="C350" s="21">
        <v>38350</v>
      </c>
      <c r="D350" s="18">
        <v>26.85</v>
      </c>
      <c r="E350" s="18">
        <v>27</v>
      </c>
      <c r="F350" s="18">
        <v>26.82</v>
      </c>
      <c r="G350" s="18">
        <v>26.9</v>
      </c>
      <c r="H350" s="19">
        <v>47594900</v>
      </c>
      <c r="I350" s="42">
        <v>26.65</v>
      </c>
      <c r="K350" s="24">
        <f t="shared" si="63"/>
        <v>-0.0018726591760299671</v>
      </c>
      <c r="L350" s="33">
        <f t="shared" si="64"/>
        <v>47594.9</v>
      </c>
      <c r="S350" s="52">
        <f t="shared" si="65"/>
        <v>-0.030000000000001137</v>
      </c>
      <c r="T350" s="52">
        <f t="shared" si="66"/>
        <v>0.019999999999999574</v>
      </c>
      <c r="U350" s="49">
        <f t="shared" si="67"/>
        <v>1</v>
      </c>
      <c r="V350" s="49">
        <f t="shared" si="68"/>
        <v>0</v>
      </c>
      <c r="W350" s="51">
        <f t="shared" si="69"/>
        <v>0</v>
      </c>
      <c r="X350" s="51">
        <f t="shared" si="70"/>
        <v>0</v>
      </c>
      <c r="Y350" s="57">
        <f t="shared" si="71"/>
      </c>
      <c r="Z350" s="57">
        <f t="shared" si="72"/>
      </c>
    </row>
    <row r="351" spans="3:26" ht="12.75">
      <c r="C351" s="21">
        <v>38351</v>
      </c>
      <c r="D351" s="18">
        <v>26.89</v>
      </c>
      <c r="E351" s="18">
        <v>26.94</v>
      </c>
      <c r="F351" s="18">
        <v>26.75</v>
      </c>
      <c r="G351" s="18">
        <v>26.76</v>
      </c>
      <c r="H351" s="19">
        <v>48355400</v>
      </c>
      <c r="I351" s="42">
        <v>26.51</v>
      </c>
      <c r="K351" s="24">
        <f t="shared" si="63"/>
        <v>-0.005253283302063649</v>
      </c>
      <c r="L351" s="33">
        <f t="shared" si="64"/>
        <v>48355.4</v>
      </c>
      <c r="S351" s="52">
        <f t="shared" si="65"/>
        <v>-0.05999999999999872</v>
      </c>
      <c r="T351" s="52">
        <f t="shared" si="66"/>
        <v>-0.07000000000000028</v>
      </c>
      <c r="U351" s="49">
        <f t="shared" si="67"/>
        <v>0</v>
      </c>
      <c r="V351" s="49">
        <f t="shared" si="68"/>
        <v>0</v>
      </c>
      <c r="W351" s="51">
        <f t="shared" si="69"/>
        <v>0</v>
      </c>
      <c r="X351" s="51">
        <f t="shared" si="70"/>
        <v>1</v>
      </c>
      <c r="Y351" s="57">
        <f t="shared" si="71"/>
      </c>
      <c r="Z351" s="57">
        <f t="shared" si="72"/>
        <v>26.76</v>
      </c>
    </row>
    <row r="352" spans="3:26" ht="12.75">
      <c r="C352" s="21">
        <v>38352</v>
      </c>
      <c r="D352" s="18">
        <v>26.75</v>
      </c>
      <c r="E352" s="18">
        <v>26.9</v>
      </c>
      <c r="F352" s="18">
        <v>26.68</v>
      </c>
      <c r="G352" s="18">
        <v>26.72</v>
      </c>
      <c r="H352" s="19">
        <v>54959500</v>
      </c>
      <c r="I352" s="42">
        <v>26.48</v>
      </c>
      <c r="K352" s="24">
        <f t="shared" si="63"/>
        <v>-0.0011316484345530453</v>
      </c>
      <c r="L352" s="33">
        <f t="shared" si="64"/>
        <v>54959.5</v>
      </c>
      <c r="S352" s="52">
        <f t="shared" si="65"/>
        <v>-0.0400000000000027</v>
      </c>
      <c r="T352" s="52">
        <f t="shared" si="66"/>
        <v>-0.07000000000000028</v>
      </c>
      <c r="U352" s="49">
        <f t="shared" si="67"/>
        <v>0</v>
      </c>
      <c r="V352" s="49">
        <f t="shared" si="68"/>
        <v>0</v>
      </c>
      <c r="W352" s="51">
        <f t="shared" si="69"/>
        <v>0</v>
      </c>
      <c r="X352" s="51">
        <f t="shared" si="70"/>
        <v>1</v>
      </c>
      <c r="Y352" s="57">
        <f t="shared" si="71"/>
      </c>
      <c r="Z352" s="57">
        <f t="shared" si="72"/>
      </c>
    </row>
    <row r="353" spans="3:26" ht="12.75">
      <c r="C353" s="21">
        <v>38355</v>
      </c>
      <c r="D353" s="18">
        <v>26.8</v>
      </c>
      <c r="E353" s="18">
        <v>26.95</v>
      </c>
      <c r="F353" s="18">
        <v>26.65</v>
      </c>
      <c r="G353" s="18">
        <v>26.74</v>
      </c>
      <c r="H353" s="19">
        <v>65002900</v>
      </c>
      <c r="I353" s="42">
        <v>26.49</v>
      </c>
      <c r="K353" s="24">
        <f t="shared" si="63"/>
        <v>0.0003776435045317328</v>
      </c>
      <c r="L353" s="33">
        <f t="shared" si="64"/>
        <v>65002.9</v>
      </c>
      <c r="S353" s="52">
        <f t="shared" si="65"/>
        <v>0.05000000000000071</v>
      </c>
      <c r="T353" s="52">
        <f t="shared" si="66"/>
        <v>-0.030000000000001137</v>
      </c>
      <c r="U353" s="49">
        <f t="shared" si="67"/>
        <v>0</v>
      </c>
      <c r="V353" s="49">
        <f t="shared" si="68"/>
        <v>1</v>
      </c>
      <c r="W353" s="51">
        <f t="shared" si="69"/>
        <v>0</v>
      </c>
      <c r="X353" s="51">
        <f t="shared" si="70"/>
        <v>0</v>
      </c>
      <c r="Y353" s="57">
        <f t="shared" si="71"/>
      </c>
      <c r="Z353" s="57">
        <f t="shared" si="72"/>
      </c>
    </row>
    <row r="354" spans="3:26" ht="12.75">
      <c r="C354" s="21">
        <v>38356</v>
      </c>
      <c r="D354" s="18">
        <v>26.87</v>
      </c>
      <c r="E354" s="18">
        <v>27.1</v>
      </c>
      <c r="F354" s="18">
        <v>26.66</v>
      </c>
      <c r="G354" s="18">
        <v>26.84</v>
      </c>
      <c r="H354" s="19">
        <v>109442096</v>
      </c>
      <c r="I354" s="42">
        <v>26.59</v>
      </c>
      <c r="K354" s="24">
        <f t="shared" si="63"/>
        <v>0.0037750094375237353</v>
      </c>
      <c r="L354" s="33">
        <f t="shared" si="64"/>
        <v>109442.096</v>
      </c>
      <c r="S354" s="52">
        <f t="shared" si="65"/>
        <v>0.15000000000000213</v>
      </c>
      <c r="T354" s="52">
        <f t="shared" si="66"/>
        <v>0.010000000000001563</v>
      </c>
      <c r="U354" s="49">
        <f t="shared" si="67"/>
        <v>0</v>
      </c>
      <c r="V354" s="49">
        <f t="shared" si="68"/>
        <v>0</v>
      </c>
      <c r="W354" s="51">
        <f t="shared" si="69"/>
        <v>1</v>
      </c>
      <c r="X354" s="51">
        <f t="shared" si="70"/>
        <v>0</v>
      </c>
      <c r="Y354" s="57">
        <f t="shared" si="71"/>
      </c>
      <c r="Z354" s="57">
        <f t="shared" si="72"/>
      </c>
    </row>
    <row r="355" spans="3:26" ht="12.75">
      <c r="C355" s="21">
        <v>38357</v>
      </c>
      <c r="D355" s="18">
        <v>26.84</v>
      </c>
      <c r="E355" s="18">
        <v>27.1</v>
      </c>
      <c r="F355" s="18">
        <v>26.76</v>
      </c>
      <c r="G355" s="18">
        <v>26.78</v>
      </c>
      <c r="H355" s="19">
        <v>72463504</v>
      </c>
      <c r="I355" s="42">
        <v>26.53</v>
      </c>
      <c r="K355" s="24">
        <f t="shared" si="63"/>
        <v>-0.002256487401278595</v>
      </c>
      <c r="L355" s="33">
        <f t="shared" si="64"/>
        <v>72463.504</v>
      </c>
      <c r="S355" s="52">
        <f t="shared" si="65"/>
        <v>0</v>
      </c>
      <c r="T355" s="52">
        <f t="shared" si="66"/>
        <v>0.10000000000000142</v>
      </c>
      <c r="U355" s="49">
        <f t="shared" si="67"/>
        <v>0</v>
      </c>
      <c r="V355" s="49">
        <f t="shared" si="68"/>
        <v>0</v>
      </c>
      <c r="W355" s="51">
        <f t="shared" si="69"/>
        <v>0</v>
      </c>
      <c r="X355" s="51">
        <f t="shared" si="70"/>
        <v>0</v>
      </c>
      <c r="Y355" s="57">
        <f t="shared" si="71"/>
      </c>
      <c r="Z355" s="57">
        <f t="shared" si="72"/>
      </c>
    </row>
    <row r="356" spans="3:26" ht="12.75">
      <c r="C356" s="21">
        <v>38358</v>
      </c>
      <c r="D356" s="18">
        <v>26.85</v>
      </c>
      <c r="E356" s="18">
        <v>27.06</v>
      </c>
      <c r="F356" s="18">
        <v>26.64</v>
      </c>
      <c r="G356" s="18">
        <v>26.75</v>
      </c>
      <c r="H356" s="19">
        <v>76890496</v>
      </c>
      <c r="I356" s="42">
        <v>26.5</v>
      </c>
      <c r="K356" s="24">
        <f t="shared" si="63"/>
        <v>-0.0011307953260459858</v>
      </c>
      <c r="L356" s="33">
        <f t="shared" si="64"/>
        <v>76890.496</v>
      </c>
      <c r="S356" s="52">
        <f t="shared" si="65"/>
        <v>-0.0400000000000027</v>
      </c>
      <c r="T356" s="52">
        <f t="shared" si="66"/>
        <v>-0.120000000000001</v>
      </c>
      <c r="U356" s="49">
        <f t="shared" si="67"/>
        <v>0</v>
      </c>
      <c r="V356" s="49">
        <f t="shared" si="68"/>
        <v>0</v>
      </c>
      <c r="W356" s="51">
        <f t="shared" si="69"/>
        <v>0</v>
      </c>
      <c r="X356" s="51">
        <f t="shared" si="70"/>
        <v>1</v>
      </c>
      <c r="Y356" s="57">
        <f t="shared" si="71"/>
      </c>
      <c r="Z356" s="57">
        <f t="shared" si="72"/>
      </c>
    </row>
    <row r="357" spans="3:26" ht="12.75">
      <c r="C357" s="21">
        <v>38359</v>
      </c>
      <c r="D357" s="18">
        <v>26.82</v>
      </c>
      <c r="E357" s="18">
        <v>26.89</v>
      </c>
      <c r="F357" s="18">
        <v>26.62</v>
      </c>
      <c r="G357" s="18">
        <v>26.67</v>
      </c>
      <c r="H357" s="19">
        <v>68723296</v>
      </c>
      <c r="I357" s="42">
        <v>26.43</v>
      </c>
      <c r="K357" s="24">
        <f t="shared" si="63"/>
        <v>-0.0026415094339622414</v>
      </c>
      <c r="L357" s="33">
        <f t="shared" si="64"/>
        <v>68723.296</v>
      </c>
      <c r="S357" s="52">
        <f t="shared" si="65"/>
        <v>-0.16999999999999815</v>
      </c>
      <c r="T357" s="52">
        <f t="shared" si="66"/>
        <v>-0.019999999999999574</v>
      </c>
      <c r="U357" s="49">
        <f t="shared" si="67"/>
        <v>0</v>
      </c>
      <c r="V357" s="49">
        <f t="shared" si="68"/>
        <v>0</v>
      </c>
      <c r="W357" s="51">
        <f t="shared" si="69"/>
        <v>0</v>
      </c>
      <c r="X357" s="51">
        <f t="shared" si="70"/>
        <v>1</v>
      </c>
      <c r="Y357" s="57">
        <f t="shared" si="71"/>
      </c>
      <c r="Z357" s="57">
        <f t="shared" si="72"/>
      </c>
    </row>
    <row r="358" spans="3:26" ht="12.75">
      <c r="C358" s="21">
        <v>38362</v>
      </c>
      <c r="D358" s="18">
        <v>26.6</v>
      </c>
      <c r="E358" s="18">
        <v>26.86</v>
      </c>
      <c r="F358" s="18">
        <v>26.54</v>
      </c>
      <c r="G358" s="18">
        <v>26.8</v>
      </c>
      <c r="H358" s="19">
        <v>70376600</v>
      </c>
      <c r="I358" s="42">
        <v>26.55</v>
      </c>
      <c r="K358" s="24">
        <f t="shared" si="63"/>
        <v>0.004540295119182858</v>
      </c>
      <c r="L358" s="33">
        <f t="shared" si="64"/>
        <v>70376.6</v>
      </c>
      <c r="S358" s="52">
        <f t="shared" si="65"/>
        <v>-0.030000000000001137</v>
      </c>
      <c r="T358" s="52">
        <f t="shared" si="66"/>
        <v>-0.08000000000000185</v>
      </c>
      <c r="U358" s="49">
        <f t="shared" si="67"/>
        <v>0</v>
      </c>
      <c r="V358" s="49">
        <f t="shared" si="68"/>
        <v>0</v>
      </c>
      <c r="W358" s="51">
        <f t="shared" si="69"/>
        <v>0</v>
      </c>
      <c r="X358" s="51">
        <f t="shared" si="70"/>
        <v>1</v>
      </c>
      <c r="Y358" s="57">
        <f t="shared" si="71"/>
      </c>
      <c r="Z358" s="57">
        <f t="shared" si="72"/>
      </c>
    </row>
    <row r="359" spans="3:26" ht="12.75">
      <c r="C359" s="21">
        <v>38363</v>
      </c>
      <c r="D359" s="18">
        <v>26.69</v>
      </c>
      <c r="E359" s="18">
        <v>26.82</v>
      </c>
      <c r="F359" s="18">
        <v>26.61</v>
      </c>
      <c r="G359" s="18">
        <v>26.73</v>
      </c>
      <c r="H359" s="19">
        <v>64712000</v>
      </c>
      <c r="I359" s="42">
        <v>26.48</v>
      </c>
      <c r="K359" s="24">
        <f t="shared" si="63"/>
        <v>-0.0026365348399246535</v>
      </c>
      <c r="L359" s="33">
        <f t="shared" si="64"/>
        <v>64712</v>
      </c>
      <c r="S359" s="52">
        <f t="shared" si="65"/>
        <v>-0.03999999999999915</v>
      </c>
      <c r="T359" s="52">
        <f t="shared" si="66"/>
        <v>0.07000000000000028</v>
      </c>
      <c r="U359" s="49">
        <f t="shared" si="67"/>
        <v>1</v>
      </c>
      <c r="V359" s="49">
        <f t="shared" si="68"/>
        <v>0</v>
      </c>
      <c r="W359" s="51">
        <f t="shared" si="69"/>
        <v>0</v>
      </c>
      <c r="X359" s="51">
        <f t="shared" si="70"/>
        <v>0</v>
      </c>
      <c r="Y359" s="57">
        <f t="shared" si="71"/>
      </c>
      <c r="Z359" s="57">
        <f t="shared" si="72"/>
      </c>
    </row>
    <row r="360" spans="3:26" ht="12.75">
      <c r="C360" s="21">
        <v>38364</v>
      </c>
      <c r="D360" s="18">
        <v>26.77</v>
      </c>
      <c r="E360" s="18">
        <v>26.85</v>
      </c>
      <c r="F360" s="18">
        <v>26.62</v>
      </c>
      <c r="G360" s="18">
        <v>26.78</v>
      </c>
      <c r="H360" s="19">
        <v>72940600</v>
      </c>
      <c r="I360" s="42">
        <v>26.53</v>
      </c>
      <c r="K360" s="24">
        <f t="shared" si="63"/>
        <v>0.001888217522658664</v>
      </c>
      <c r="L360" s="33">
        <f t="shared" si="64"/>
        <v>72940.6</v>
      </c>
      <c r="S360" s="52">
        <f t="shared" si="65"/>
        <v>0.030000000000001137</v>
      </c>
      <c r="T360" s="52">
        <f t="shared" si="66"/>
        <v>0.010000000000001563</v>
      </c>
      <c r="U360" s="49">
        <f t="shared" si="67"/>
        <v>0</v>
      </c>
      <c r="V360" s="49">
        <f t="shared" si="68"/>
        <v>0</v>
      </c>
      <c r="W360" s="51">
        <f t="shared" si="69"/>
        <v>1</v>
      </c>
      <c r="X360" s="51">
        <f t="shared" si="70"/>
        <v>0</v>
      </c>
      <c r="Y360" s="57">
        <f t="shared" si="71"/>
        <v>26.78</v>
      </c>
      <c r="Z360" s="57">
        <f t="shared" si="72"/>
      </c>
    </row>
    <row r="361" spans="3:26" ht="12.75">
      <c r="C361" s="21">
        <v>38365</v>
      </c>
      <c r="D361" s="18">
        <v>26.68</v>
      </c>
      <c r="E361" s="18">
        <v>26.8</v>
      </c>
      <c r="F361" s="18">
        <v>26.16</v>
      </c>
      <c r="G361" s="18">
        <v>26.27</v>
      </c>
      <c r="H361" s="19">
        <v>89861600</v>
      </c>
      <c r="I361" s="42">
        <v>26.03</v>
      </c>
      <c r="K361" s="24">
        <f t="shared" si="63"/>
        <v>-0.01884658876743306</v>
      </c>
      <c r="L361" s="33">
        <f t="shared" si="64"/>
        <v>89861.6</v>
      </c>
      <c r="S361" s="52">
        <f t="shared" si="65"/>
        <v>-0.05000000000000071</v>
      </c>
      <c r="T361" s="52">
        <f t="shared" si="66"/>
        <v>-0.46000000000000085</v>
      </c>
      <c r="U361" s="49">
        <f t="shared" si="67"/>
        <v>0</v>
      </c>
      <c r="V361" s="49">
        <f t="shared" si="68"/>
        <v>0</v>
      </c>
      <c r="W361" s="51">
        <f t="shared" si="69"/>
        <v>0</v>
      </c>
      <c r="X361" s="51">
        <f t="shared" si="70"/>
        <v>1</v>
      </c>
      <c r="Y361" s="57">
        <f t="shared" si="71"/>
      </c>
      <c r="Z361" s="57">
        <f t="shared" si="72"/>
      </c>
    </row>
    <row r="362" spans="3:26" ht="12.75">
      <c r="C362" s="21">
        <v>38366</v>
      </c>
      <c r="D362" s="18">
        <v>26.4</v>
      </c>
      <c r="E362" s="18">
        <v>26.45</v>
      </c>
      <c r="F362" s="18">
        <v>26.04</v>
      </c>
      <c r="G362" s="18">
        <v>26.12</v>
      </c>
      <c r="H362" s="19">
        <v>92180800</v>
      </c>
      <c r="I362" s="42">
        <v>25.88</v>
      </c>
      <c r="K362" s="24">
        <f t="shared" si="63"/>
        <v>-0.005762581636573283</v>
      </c>
      <c r="L362" s="33">
        <f t="shared" si="64"/>
        <v>92180.8</v>
      </c>
      <c r="S362" s="52">
        <f t="shared" si="65"/>
        <v>-0.3500000000000014</v>
      </c>
      <c r="T362" s="52">
        <f t="shared" si="66"/>
        <v>-0.120000000000001</v>
      </c>
      <c r="U362" s="49">
        <f t="shared" si="67"/>
        <v>0</v>
      </c>
      <c r="V362" s="49">
        <f t="shared" si="68"/>
        <v>0</v>
      </c>
      <c r="W362" s="51">
        <f t="shared" si="69"/>
        <v>0</v>
      </c>
      <c r="X362" s="51">
        <f t="shared" si="70"/>
        <v>1</v>
      </c>
      <c r="Y362" s="57">
        <f t="shared" si="71"/>
      </c>
      <c r="Z362" s="57">
        <f t="shared" si="72"/>
      </c>
    </row>
    <row r="363" spans="3:26" ht="12.75">
      <c r="C363" s="21">
        <v>38370</v>
      </c>
      <c r="D363" s="18">
        <v>26.03</v>
      </c>
      <c r="E363" s="18">
        <v>26.35</v>
      </c>
      <c r="F363" s="18">
        <v>25.84</v>
      </c>
      <c r="G363" s="18">
        <v>26.32</v>
      </c>
      <c r="H363" s="19">
        <v>69146400</v>
      </c>
      <c r="I363" s="42">
        <v>26.08</v>
      </c>
      <c r="K363" s="24">
        <f t="shared" si="63"/>
        <v>0.007727975270479082</v>
      </c>
      <c r="L363" s="33">
        <f t="shared" si="64"/>
        <v>69146.4</v>
      </c>
      <c r="S363" s="52">
        <f t="shared" si="65"/>
        <v>-0.09999999999999787</v>
      </c>
      <c r="T363" s="52">
        <f t="shared" si="66"/>
        <v>-0.1999999999999993</v>
      </c>
      <c r="U363" s="49">
        <f t="shared" si="67"/>
        <v>0</v>
      </c>
      <c r="V363" s="49">
        <f t="shared" si="68"/>
        <v>0</v>
      </c>
      <c r="W363" s="51">
        <f t="shared" si="69"/>
        <v>0</v>
      </c>
      <c r="X363" s="51">
        <f t="shared" si="70"/>
        <v>1</v>
      </c>
      <c r="Y363" s="57">
        <f t="shared" si="71"/>
      </c>
      <c r="Z363" s="57">
        <f t="shared" si="72"/>
      </c>
    </row>
    <row r="364" spans="3:26" ht="12.75">
      <c r="C364" s="21">
        <v>38371</v>
      </c>
      <c r="D364" s="18">
        <v>26.21</v>
      </c>
      <c r="E364" s="18">
        <v>26.26</v>
      </c>
      <c r="F364" s="18">
        <v>25.92</v>
      </c>
      <c r="G364" s="18">
        <v>25.98</v>
      </c>
      <c r="H364" s="19">
        <v>58114100</v>
      </c>
      <c r="I364" s="42">
        <v>25.74</v>
      </c>
      <c r="K364" s="24">
        <f t="shared" si="63"/>
        <v>-0.0130368098159509</v>
      </c>
      <c r="L364" s="33">
        <f t="shared" si="64"/>
        <v>58114.1</v>
      </c>
      <c r="S364" s="52">
        <f t="shared" si="65"/>
        <v>-0.08999999999999986</v>
      </c>
      <c r="T364" s="52">
        <f t="shared" si="66"/>
        <v>0.08000000000000185</v>
      </c>
      <c r="U364" s="49">
        <f t="shared" si="67"/>
        <v>1</v>
      </c>
      <c r="V364" s="49">
        <f t="shared" si="68"/>
        <v>0</v>
      </c>
      <c r="W364" s="51">
        <f t="shared" si="69"/>
        <v>0</v>
      </c>
      <c r="X364" s="51">
        <f t="shared" si="70"/>
        <v>0</v>
      </c>
      <c r="Y364" s="57">
        <f t="shared" si="71"/>
      </c>
      <c r="Z364" s="57">
        <f t="shared" si="72"/>
      </c>
    </row>
    <row r="365" spans="3:26" ht="12.75">
      <c r="C365" s="21">
        <v>38372</v>
      </c>
      <c r="D365" s="18">
        <v>25.84</v>
      </c>
      <c r="E365" s="18">
        <v>26.1</v>
      </c>
      <c r="F365" s="18">
        <v>25.74</v>
      </c>
      <c r="G365" s="18">
        <v>25.86</v>
      </c>
      <c r="H365" s="19">
        <v>58380100</v>
      </c>
      <c r="I365" s="42">
        <v>25.62</v>
      </c>
      <c r="K365" s="24">
        <f t="shared" si="63"/>
        <v>-0.004662004662004615</v>
      </c>
      <c r="L365" s="33">
        <f t="shared" si="64"/>
        <v>58380.1</v>
      </c>
      <c r="S365" s="52">
        <f t="shared" si="65"/>
        <v>-0.16000000000000014</v>
      </c>
      <c r="T365" s="52">
        <f t="shared" si="66"/>
        <v>-0.18000000000000327</v>
      </c>
      <c r="U365" s="49">
        <f t="shared" si="67"/>
        <v>0</v>
      </c>
      <c r="V365" s="49">
        <f t="shared" si="68"/>
        <v>0</v>
      </c>
      <c r="W365" s="51">
        <f t="shared" si="69"/>
        <v>0</v>
      </c>
      <c r="X365" s="51">
        <f t="shared" si="70"/>
        <v>1</v>
      </c>
      <c r="Y365" s="57">
        <f t="shared" si="71"/>
      </c>
      <c r="Z365" s="57">
        <f t="shared" si="72"/>
        <v>25.86</v>
      </c>
    </row>
    <row r="366" spans="3:26" ht="12.75">
      <c r="C366" s="21">
        <v>38373</v>
      </c>
      <c r="D366" s="18">
        <v>25.95</v>
      </c>
      <c r="E366" s="18">
        <v>26.13</v>
      </c>
      <c r="F366" s="18">
        <v>25.64</v>
      </c>
      <c r="G366" s="18">
        <v>25.65</v>
      </c>
      <c r="H366" s="19">
        <v>76501000</v>
      </c>
      <c r="I366" s="42">
        <v>25.41</v>
      </c>
      <c r="K366" s="24">
        <f t="shared" si="63"/>
        <v>-0.008196721311475419</v>
      </c>
      <c r="L366" s="33">
        <f t="shared" si="64"/>
        <v>76501</v>
      </c>
      <c r="S366" s="52">
        <f t="shared" si="65"/>
        <v>0.029999999999997584</v>
      </c>
      <c r="T366" s="52">
        <f t="shared" si="66"/>
        <v>-0.09999999999999787</v>
      </c>
      <c r="U366" s="49">
        <f t="shared" si="67"/>
        <v>0</v>
      </c>
      <c r="V366" s="49">
        <f t="shared" si="68"/>
        <v>1</v>
      </c>
      <c r="W366" s="51">
        <f t="shared" si="69"/>
        <v>0</v>
      </c>
      <c r="X366" s="51">
        <f t="shared" si="70"/>
        <v>0</v>
      </c>
      <c r="Y366" s="57">
        <f t="shared" si="71"/>
      </c>
      <c r="Z366" s="57">
        <f t="shared" si="72"/>
      </c>
    </row>
    <row r="367" spans="3:26" ht="12.75">
      <c r="C367" s="21">
        <v>38376</v>
      </c>
      <c r="D367" s="18">
        <v>25.76</v>
      </c>
      <c r="E367" s="18">
        <v>26</v>
      </c>
      <c r="F367" s="18">
        <v>25.64</v>
      </c>
      <c r="G367" s="18">
        <v>25.67</v>
      </c>
      <c r="H367" s="19">
        <v>69010896</v>
      </c>
      <c r="I367" s="42">
        <v>25.43</v>
      </c>
      <c r="K367" s="24">
        <f t="shared" si="63"/>
        <v>0.0007870916961825181</v>
      </c>
      <c r="L367" s="33">
        <f t="shared" si="64"/>
        <v>69010.896</v>
      </c>
      <c r="S367" s="52">
        <f t="shared" si="65"/>
        <v>-0.129999999999999</v>
      </c>
      <c r="T367" s="52">
        <f t="shared" si="66"/>
        <v>0</v>
      </c>
      <c r="U367" s="49">
        <f t="shared" si="67"/>
        <v>0</v>
      </c>
      <c r="V367" s="49">
        <f t="shared" si="68"/>
        <v>0</v>
      </c>
      <c r="W367" s="51">
        <f t="shared" si="69"/>
        <v>0</v>
      </c>
      <c r="X367" s="51">
        <f t="shared" si="70"/>
        <v>0</v>
      </c>
      <c r="Y367" s="57">
        <f t="shared" si="71"/>
      </c>
      <c r="Z367" s="57">
        <f t="shared" si="72"/>
      </c>
    </row>
    <row r="368" spans="3:26" ht="12.75">
      <c r="C368" s="21">
        <v>38377</v>
      </c>
      <c r="D368" s="18">
        <v>25.76</v>
      </c>
      <c r="E368" s="18">
        <v>26.19</v>
      </c>
      <c r="F368" s="18">
        <v>25.75</v>
      </c>
      <c r="G368" s="18">
        <v>26.02</v>
      </c>
      <c r="H368" s="19">
        <v>67580704</v>
      </c>
      <c r="I368" s="42">
        <v>25.78</v>
      </c>
      <c r="K368" s="24">
        <f t="shared" si="63"/>
        <v>0.013763271726307647</v>
      </c>
      <c r="L368" s="33">
        <f t="shared" si="64"/>
        <v>67580.704</v>
      </c>
      <c r="S368" s="52">
        <f t="shared" si="65"/>
        <v>0.19000000000000128</v>
      </c>
      <c r="T368" s="52">
        <f t="shared" si="66"/>
        <v>0.10999999999999943</v>
      </c>
      <c r="U368" s="49">
        <f t="shared" si="67"/>
        <v>0</v>
      </c>
      <c r="V368" s="49">
        <f t="shared" si="68"/>
        <v>0</v>
      </c>
      <c r="W368" s="51">
        <f t="shared" si="69"/>
        <v>1</v>
      </c>
      <c r="X368" s="51">
        <f t="shared" si="70"/>
        <v>0</v>
      </c>
      <c r="Y368" s="57">
        <f t="shared" si="71"/>
      </c>
      <c r="Z368" s="57">
        <f t="shared" si="72"/>
      </c>
    </row>
    <row r="369" spans="3:26" ht="12.75">
      <c r="C369" s="21">
        <v>38378</v>
      </c>
      <c r="D369" s="18">
        <v>26.07</v>
      </c>
      <c r="E369" s="18">
        <v>26.17</v>
      </c>
      <c r="F369" s="18">
        <v>25.9</v>
      </c>
      <c r="G369" s="18">
        <v>26.01</v>
      </c>
      <c r="H369" s="19">
        <v>64974500</v>
      </c>
      <c r="I369" s="42">
        <v>25.77</v>
      </c>
      <c r="K369" s="24">
        <f aca="true" t="shared" si="73" ref="K369:K432">IF(G369&lt;&gt;"",I369/I368-1,"")</f>
        <v>-0.00038789759503499166</v>
      </c>
      <c r="L369" s="33">
        <f aca="true" t="shared" si="74" ref="L369:L432">IF(G369&lt;&gt;"",H369/1000,"")</f>
        <v>64974.5</v>
      </c>
      <c r="S369" s="52">
        <f aca="true" t="shared" si="75" ref="S369:S432">E369-E368</f>
        <v>-0.019999999999999574</v>
      </c>
      <c r="T369" s="52">
        <f aca="true" t="shared" si="76" ref="T369:T432">F369-F368</f>
        <v>0.14999999999999858</v>
      </c>
      <c r="U369" s="49">
        <f aca="true" t="shared" si="77" ref="U369:U432">IF(AND(S369&lt;0,T369&gt;0),1,0)</f>
        <v>1</v>
      </c>
      <c r="V369" s="49">
        <f aca="true" t="shared" si="78" ref="V369:V432">IF(AND(S369&gt;0,T369&lt;0),1,0)</f>
        <v>0</v>
      </c>
      <c r="W369" s="51">
        <f aca="true" t="shared" si="79" ref="W369:W432">IF(AND(S369&gt;0,T369&gt;0),1,0)</f>
        <v>0</v>
      </c>
      <c r="X369" s="51">
        <f aca="true" t="shared" si="80" ref="X369:X432">IF(AND(S369&lt;0,T369&lt;0),1,0)</f>
        <v>0</v>
      </c>
      <c r="Y369" s="57">
        <f aca="true" t="shared" si="81" ref="Y369:Y432">IF(AND(U368=1,W369=1),G369,"")</f>
      </c>
      <c r="Z369" s="57">
        <f aca="true" t="shared" si="82" ref="Z369:Z432">IF(AND(U368=1,X369=1),G369,"")</f>
      </c>
    </row>
    <row r="370" spans="3:26" ht="12.75">
      <c r="C370" s="21">
        <v>38379</v>
      </c>
      <c r="D370" s="18">
        <v>25.95</v>
      </c>
      <c r="E370" s="18">
        <v>26.16</v>
      </c>
      <c r="F370" s="18">
        <v>25.85</v>
      </c>
      <c r="G370" s="18">
        <v>26.11</v>
      </c>
      <c r="H370" s="19">
        <v>93204096</v>
      </c>
      <c r="I370" s="42">
        <v>25.87</v>
      </c>
      <c r="K370" s="24">
        <f t="shared" si="73"/>
        <v>0.0038804811796664396</v>
      </c>
      <c r="L370" s="33">
        <f t="shared" si="74"/>
        <v>93204.096</v>
      </c>
      <c r="S370" s="52">
        <f t="shared" si="75"/>
        <v>-0.010000000000001563</v>
      </c>
      <c r="T370" s="52">
        <f t="shared" si="76"/>
        <v>-0.04999999999999716</v>
      </c>
      <c r="U370" s="49">
        <f t="shared" si="77"/>
        <v>0</v>
      </c>
      <c r="V370" s="49">
        <f t="shared" si="78"/>
        <v>0</v>
      </c>
      <c r="W370" s="51">
        <f t="shared" si="79"/>
        <v>0</v>
      </c>
      <c r="X370" s="51">
        <f t="shared" si="80"/>
        <v>1</v>
      </c>
      <c r="Y370" s="57">
        <f t="shared" si="81"/>
      </c>
      <c r="Z370" s="57">
        <f t="shared" si="82"/>
        <v>26.11</v>
      </c>
    </row>
    <row r="371" spans="3:26" ht="12.75">
      <c r="C371" s="21">
        <v>38380</v>
      </c>
      <c r="D371" s="18">
        <v>26.54</v>
      </c>
      <c r="E371" s="18">
        <v>26.65</v>
      </c>
      <c r="F371" s="18">
        <v>25.96</v>
      </c>
      <c r="G371" s="18">
        <v>26.18</v>
      </c>
      <c r="H371" s="19">
        <v>110466496</v>
      </c>
      <c r="I371" s="42">
        <v>25.94</v>
      </c>
      <c r="K371" s="24">
        <f t="shared" si="73"/>
        <v>0.0027058368766912366</v>
      </c>
      <c r="L371" s="33">
        <f t="shared" si="74"/>
        <v>110466.496</v>
      </c>
      <c r="S371" s="52">
        <f t="shared" si="75"/>
        <v>0.48999999999999844</v>
      </c>
      <c r="T371" s="52">
        <f t="shared" si="76"/>
        <v>0.10999999999999943</v>
      </c>
      <c r="U371" s="49">
        <f t="shared" si="77"/>
        <v>0</v>
      </c>
      <c r="V371" s="49">
        <f t="shared" si="78"/>
        <v>0</v>
      </c>
      <c r="W371" s="51">
        <f t="shared" si="79"/>
        <v>1</v>
      </c>
      <c r="X371" s="51">
        <f t="shared" si="80"/>
        <v>0</v>
      </c>
      <c r="Y371" s="57">
        <f t="shared" si="81"/>
      </c>
      <c r="Z371" s="57">
        <f t="shared" si="82"/>
      </c>
    </row>
    <row r="372" spans="3:26" ht="12.75">
      <c r="C372" s="21">
        <v>38383</v>
      </c>
      <c r="D372" s="18">
        <v>26.35</v>
      </c>
      <c r="E372" s="18">
        <v>26.52</v>
      </c>
      <c r="F372" s="18">
        <v>26.16</v>
      </c>
      <c r="G372" s="18">
        <v>26.28</v>
      </c>
      <c r="H372" s="19">
        <v>71442096</v>
      </c>
      <c r="I372" s="42">
        <v>26.04</v>
      </c>
      <c r="K372" s="24">
        <f t="shared" si="73"/>
        <v>0.0038550501156513484</v>
      </c>
      <c r="L372" s="33">
        <f t="shared" si="74"/>
        <v>71442.096</v>
      </c>
      <c r="S372" s="52">
        <f t="shared" si="75"/>
        <v>-0.129999999999999</v>
      </c>
      <c r="T372" s="52">
        <f t="shared" si="76"/>
        <v>0.1999999999999993</v>
      </c>
      <c r="U372" s="49">
        <f t="shared" si="77"/>
        <v>1</v>
      </c>
      <c r="V372" s="49">
        <f t="shared" si="78"/>
        <v>0</v>
      </c>
      <c r="W372" s="51">
        <f t="shared" si="79"/>
        <v>0</v>
      </c>
      <c r="X372" s="51">
        <f t="shared" si="80"/>
        <v>0</v>
      </c>
      <c r="Y372" s="57">
        <f t="shared" si="81"/>
      </c>
      <c r="Z372" s="57">
        <f t="shared" si="82"/>
      </c>
    </row>
    <row r="373" spans="3:26" ht="12.75">
      <c r="C373" s="21">
        <v>38384</v>
      </c>
      <c r="D373" s="18">
        <v>26.25</v>
      </c>
      <c r="E373" s="18">
        <v>26.43</v>
      </c>
      <c r="F373" s="18">
        <v>26.22</v>
      </c>
      <c r="G373" s="18">
        <v>26.39</v>
      </c>
      <c r="H373" s="19">
        <v>57981700</v>
      </c>
      <c r="I373" s="42">
        <v>26.15</v>
      </c>
      <c r="K373" s="24">
        <f t="shared" si="73"/>
        <v>0.004224270353302639</v>
      </c>
      <c r="L373" s="33">
        <f t="shared" si="74"/>
        <v>57981.7</v>
      </c>
      <c r="S373" s="52">
        <f t="shared" si="75"/>
        <v>-0.08999999999999986</v>
      </c>
      <c r="T373" s="52">
        <f t="shared" si="76"/>
        <v>0.05999999999999872</v>
      </c>
      <c r="U373" s="49">
        <f t="shared" si="77"/>
        <v>1</v>
      </c>
      <c r="V373" s="49">
        <f t="shared" si="78"/>
        <v>0</v>
      </c>
      <c r="W373" s="51">
        <f t="shared" si="79"/>
        <v>0</v>
      </c>
      <c r="X373" s="51">
        <f t="shared" si="80"/>
        <v>0</v>
      </c>
      <c r="Y373" s="57">
        <f t="shared" si="81"/>
      </c>
      <c r="Z373" s="57">
        <f t="shared" si="82"/>
      </c>
    </row>
    <row r="374" spans="3:26" ht="12.75">
      <c r="C374" s="21">
        <v>38385</v>
      </c>
      <c r="D374" s="18">
        <v>26.42</v>
      </c>
      <c r="E374" s="18">
        <v>26.5</v>
      </c>
      <c r="F374" s="18">
        <v>26.28</v>
      </c>
      <c r="G374" s="18">
        <v>26.46</v>
      </c>
      <c r="H374" s="19">
        <v>79329504</v>
      </c>
      <c r="I374" s="42">
        <v>26.22</v>
      </c>
      <c r="K374" s="24">
        <f t="shared" si="73"/>
        <v>0.0026768642447418944</v>
      </c>
      <c r="L374" s="33">
        <f t="shared" si="74"/>
        <v>79329.504</v>
      </c>
      <c r="S374" s="52">
        <f t="shared" si="75"/>
        <v>0.07000000000000028</v>
      </c>
      <c r="T374" s="52">
        <f t="shared" si="76"/>
        <v>0.060000000000002274</v>
      </c>
      <c r="U374" s="49">
        <f t="shared" si="77"/>
        <v>0</v>
      </c>
      <c r="V374" s="49">
        <f t="shared" si="78"/>
        <v>0</v>
      </c>
      <c r="W374" s="51">
        <f t="shared" si="79"/>
        <v>1</v>
      </c>
      <c r="X374" s="51">
        <f t="shared" si="80"/>
        <v>0</v>
      </c>
      <c r="Y374" s="57">
        <f t="shared" si="81"/>
        <v>26.46</v>
      </c>
      <c r="Z374" s="57">
        <f t="shared" si="82"/>
      </c>
    </row>
    <row r="375" spans="3:26" ht="12.75">
      <c r="C375" s="21">
        <v>38386</v>
      </c>
      <c r="D375" s="18">
        <v>26.37</v>
      </c>
      <c r="E375" s="18">
        <v>26.4</v>
      </c>
      <c r="F375" s="18">
        <v>26.1</v>
      </c>
      <c r="G375" s="18">
        <v>26.18</v>
      </c>
      <c r="H375" s="19">
        <v>62545400</v>
      </c>
      <c r="I375" s="42">
        <v>25.94</v>
      </c>
      <c r="K375" s="24">
        <f t="shared" si="73"/>
        <v>-0.010678871090770259</v>
      </c>
      <c r="L375" s="33">
        <f t="shared" si="74"/>
        <v>62545.4</v>
      </c>
      <c r="S375" s="52">
        <f t="shared" si="75"/>
        <v>-0.10000000000000142</v>
      </c>
      <c r="T375" s="52">
        <f t="shared" si="76"/>
        <v>-0.17999999999999972</v>
      </c>
      <c r="U375" s="49">
        <f t="shared" si="77"/>
        <v>0</v>
      </c>
      <c r="V375" s="49">
        <f t="shared" si="78"/>
        <v>0</v>
      </c>
      <c r="W375" s="51">
        <f t="shared" si="79"/>
        <v>0</v>
      </c>
      <c r="X375" s="51">
        <f t="shared" si="80"/>
        <v>1</v>
      </c>
      <c r="Y375" s="57">
        <f t="shared" si="81"/>
      </c>
      <c r="Z375" s="57">
        <f t="shared" si="82"/>
      </c>
    </row>
    <row r="376" spans="3:26" ht="12.75">
      <c r="C376" s="21">
        <v>38387</v>
      </c>
      <c r="D376" s="18">
        <v>26.17</v>
      </c>
      <c r="E376" s="18">
        <v>26.37</v>
      </c>
      <c r="F376" s="18">
        <v>26.14</v>
      </c>
      <c r="G376" s="18">
        <v>26.32</v>
      </c>
      <c r="H376" s="19">
        <v>61246500</v>
      </c>
      <c r="I376" s="42">
        <v>26.08</v>
      </c>
      <c r="K376" s="24">
        <f t="shared" si="73"/>
        <v>0.005397070161911932</v>
      </c>
      <c r="L376" s="33">
        <f t="shared" si="74"/>
        <v>61246.5</v>
      </c>
      <c r="S376" s="52">
        <f t="shared" si="75"/>
        <v>-0.029999999999997584</v>
      </c>
      <c r="T376" s="52">
        <f t="shared" si="76"/>
        <v>0.03999999999999915</v>
      </c>
      <c r="U376" s="49">
        <f t="shared" si="77"/>
        <v>1</v>
      </c>
      <c r="V376" s="49">
        <f t="shared" si="78"/>
        <v>0</v>
      </c>
      <c r="W376" s="51">
        <f t="shared" si="79"/>
        <v>0</v>
      </c>
      <c r="X376" s="51">
        <f t="shared" si="80"/>
        <v>0</v>
      </c>
      <c r="Y376" s="57">
        <f t="shared" si="81"/>
      </c>
      <c r="Z376" s="57">
        <f t="shared" si="82"/>
      </c>
    </row>
    <row r="377" spans="3:26" ht="12.75">
      <c r="C377" s="21">
        <v>38390</v>
      </c>
      <c r="D377" s="18">
        <v>26.27</v>
      </c>
      <c r="E377" s="18">
        <v>26.3</v>
      </c>
      <c r="F377" s="18">
        <v>26.06</v>
      </c>
      <c r="G377" s="18">
        <v>26.16</v>
      </c>
      <c r="H377" s="19">
        <v>57763400</v>
      </c>
      <c r="I377" s="42">
        <v>25.92</v>
      </c>
      <c r="K377" s="24">
        <f t="shared" si="73"/>
        <v>-0.006134969325153228</v>
      </c>
      <c r="L377" s="33">
        <f t="shared" si="74"/>
        <v>57763.4</v>
      </c>
      <c r="S377" s="52">
        <f t="shared" si="75"/>
        <v>-0.07000000000000028</v>
      </c>
      <c r="T377" s="52">
        <f t="shared" si="76"/>
        <v>-0.08000000000000185</v>
      </c>
      <c r="U377" s="49">
        <f t="shared" si="77"/>
        <v>0</v>
      </c>
      <c r="V377" s="49">
        <f t="shared" si="78"/>
        <v>0</v>
      </c>
      <c r="W377" s="51">
        <f t="shared" si="79"/>
        <v>0</v>
      </c>
      <c r="X377" s="51">
        <f t="shared" si="80"/>
        <v>1</v>
      </c>
      <c r="Y377" s="57">
        <f t="shared" si="81"/>
      </c>
      <c r="Z377" s="57">
        <f t="shared" si="82"/>
        <v>26.16</v>
      </c>
    </row>
    <row r="378" spans="3:26" ht="12.75">
      <c r="C378" s="21">
        <v>38391</v>
      </c>
      <c r="D378" s="18">
        <v>26.19</v>
      </c>
      <c r="E378" s="18">
        <v>26.34</v>
      </c>
      <c r="F378" s="18">
        <v>26.16</v>
      </c>
      <c r="G378" s="18">
        <v>26.24</v>
      </c>
      <c r="H378" s="19">
        <v>61343700</v>
      </c>
      <c r="I378" s="42">
        <v>26</v>
      </c>
      <c r="K378" s="24">
        <f t="shared" si="73"/>
        <v>0.0030864197530864335</v>
      </c>
      <c r="L378" s="33">
        <f t="shared" si="74"/>
        <v>61343.7</v>
      </c>
      <c r="S378" s="52">
        <f t="shared" si="75"/>
        <v>0.03999999999999915</v>
      </c>
      <c r="T378" s="52">
        <f t="shared" si="76"/>
        <v>0.10000000000000142</v>
      </c>
      <c r="U378" s="49">
        <f t="shared" si="77"/>
        <v>0</v>
      </c>
      <c r="V378" s="49">
        <f t="shared" si="78"/>
        <v>0</v>
      </c>
      <c r="W378" s="51">
        <f t="shared" si="79"/>
        <v>1</v>
      </c>
      <c r="X378" s="51">
        <f t="shared" si="80"/>
        <v>0</v>
      </c>
      <c r="Y378" s="57">
        <f t="shared" si="81"/>
      </c>
      <c r="Z378" s="57">
        <f t="shared" si="82"/>
      </c>
    </row>
    <row r="379" spans="3:26" ht="12.75">
      <c r="C379" s="21">
        <v>38392</v>
      </c>
      <c r="D379" s="18">
        <v>26.25</v>
      </c>
      <c r="E379" s="18">
        <v>26.31</v>
      </c>
      <c r="F379" s="18">
        <v>26.04</v>
      </c>
      <c r="G379" s="18">
        <v>26.07</v>
      </c>
      <c r="H379" s="19">
        <v>77874800</v>
      </c>
      <c r="I379" s="42">
        <v>25.83</v>
      </c>
      <c r="K379" s="24">
        <f t="shared" si="73"/>
        <v>-0.006538461538461604</v>
      </c>
      <c r="L379" s="33">
        <f t="shared" si="74"/>
        <v>77874.8</v>
      </c>
      <c r="S379" s="52">
        <f t="shared" si="75"/>
        <v>-0.030000000000001137</v>
      </c>
      <c r="T379" s="52">
        <f t="shared" si="76"/>
        <v>-0.120000000000001</v>
      </c>
      <c r="U379" s="49">
        <f t="shared" si="77"/>
        <v>0</v>
      </c>
      <c r="V379" s="49">
        <f t="shared" si="78"/>
        <v>0</v>
      </c>
      <c r="W379" s="51">
        <f t="shared" si="79"/>
        <v>0</v>
      </c>
      <c r="X379" s="51">
        <f t="shared" si="80"/>
        <v>1</v>
      </c>
      <c r="Y379" s="57">
        <f t="shared" si="81"/>
      </c>
      <c r="Z379" s="57">
        <f t="shared" si="82"/>
      </c>
    </row>
    <row r="380" spans="3:26" ht="12.75">
      <c r="C380" s="21">
        <v>38393</v>
      </c>
      <c r="D380" s="18">
        <v>26.1</v>
      </c>
      <c r="E380" s="18">
        <v>26.13</v>
      </c>
      <c r="F380" s="18">
        <v>26</v>
      </c>
      <c r="G380" s="18">
        <v>26.06</v>
      </c>
      <c r="H380" s="19">
        <v>71796400</v>
      </c>
      <c r="I380" s="42">
        <v>25.82</v>
      </c>
      <c r="K380" s="24">
        <f t="shared" si="73"/>
        <v>-0.00038714672861006605</v>
      </c>
      <c r="L380" s="33">
        <f t="shared" si="74"/>
        <v>71796.4</v>
      </c>
      <c r="S380" s="52">
        <f t="shared" si="75"/>
        <v>-0.17999999999999972</v>
      </c>
      <c r="T380" s="52">
        <f t="shared" si="76"/>
        <v>-0.03999999999999915</v>
      </c>
      <c r="U380" s="49">
        <f t="shared" si="77"/>
        <v>0</v>
      </c>
      <c r="V380" s="49">
        <f t="shared" si="78"/>
        <v>0</v>
      </c>
      <c r="W380" s="51">
        <f t="shared" si="79"/>
        <v>0</v>
      </c>
      <c r="X380" s="51">
        <f t="shared" si="80"/>
        <v>1</v>
      </c>
      <c r="Y380" s="57">
        <f t="shared" si="81"/>
      </c>
      <c r="Z380" s="57">
        <f t="shared" si="82"/>
      </c>
    </row>
    <row r="381" spans="3:26" ht="12.75">
      <c r="C381" s="21">
        <v>38394</v>
      </c>
      <c r="D381" s="18">
        <v>26.03</v>
      </c>
      <c r="E381" s="18">
        <v>26.12</v>
      </c>
      <c r="F381" s="18">
        <v>25.81</v>
      </c>
      <c r="G381" s="18">
        <v>25.97</v>
      </c>
      <c r="H381" s="19">
        <v>83835904</v>
      </c>
      <c r="I381" s="42">
        <v>25.73</v>
      </c>
      <c r="K381" s="24">
        <f t="shared" si="73"/>
        <v>-0.0034856700232377413</v>
      </c>
      <c r="L381" s="33">
        <f t="shared" si="74"/>
        <v>83835.904</v>
      </c>
      <c r="S381" s="52">
        <f t="shared" si="75"/>
        <v>-0.00999999999999801</v>
      </c>
      <c r="T381" s="52">
        <f t="shared" si="76"/>
        <v>-0.19000000000000128</v>
      </c>
      <c r="U381" s="49">
        <f t="shared" si="77"/>
        <v>0</v>
      </c>
      <c r="V381" s="49">
        <f t="shared" si="78"/>
        <v>0</v>
      </c>
      <c r="W381" s="51">
        <f t="shared" si="79"/>
        <v>0</v>
      </c>
      <c r="X381" s="51">
        <f t="shared" si="80"/>
        <v>1</v>
      </c>
      <c r="Y381" s="57">
        <f t="shared" si="81"/>
      </c>
      <c r="Z381" s="57">
        <f t="shared" si="82"/>
      </c>
    </row>
    <row r="382" spans="3:26" ht="12.75">
      <c r="C382" s="21">
        <v>38397</v>
      </c>
      <c r="D382" s="18">
        <v>25.93</v>
      </c>
      <c r="E382" s="18">
        <v>26.12</v>
      </c>
      <c r="F382" s="18">
        <v>25.91</v>
      </c>
      <c r="G382" s="18">
        <v>26.01</v>
      </c>
      <c r="H382" s="19">
        <v>58694000</v>
      </c>
      <c r="I382" s="42">
        <v>25.77</v>
      </c>
      <c r="K382" s="24">
        <f t="shared" si="73"/>
        <v>0.001554605518849561</v>
      </c>
      <c r="L382" s="33">
        <f t="shared" si="74"/>
        <v>58694</v>
      </c>
      <c r="S382" s="52">
        <f t="shared" si="75"/>
        <v>0</v>
      </c>
      <c r="T382" s="52">
        <f t="shared" si="76"/>
        <v>0.10000000000000142</v>
      </c>
      <c r="U382" s="49">
        <f t="shared" si="77"/>
        <v>0</v>
      </c>
      <c r="V382" s="49">
        <f t="shared" si="78"/>
        <v>0</v>
      </c>
      <c r="W382" s="51">
        <f t="shared" si="79"/>
        <v>0</v>
      </c>
      <c r="X382" s="51">
        <f t="shared" si="80"/>
        <v>0</v>
      </c>
      <c r="Y382" s="57">
        <f t="shared" si="81"/>
      </c>
      <c r="Z382" s="57">
        <f t="shared" si="82"/>
      </c>
    </row>
    <row r="383" spans="3:26" ht="12.75">
      <c r="C383" s="21">
        <v>38398</v>
      </c>
      <c r="D383" s="18">
        <v>26</v>
      </c>
      <c r="E383" s="18">
        <v>26.08</v>
      </c>
      <c r="F383" s="18">
        <v>25.86</v>
      </c>
      <c r="G383" s="18">
        <v>25.93</v>
      </c>
      <c r="H383" s="19">
        <v>76551600</v>
      </c>
      <c r="I383" s="42">
        <v>25.77</v>
      </c>
      <c r="K383" s="24">
        <f t="shared" si="73"/>
        <v>0</v>
      </c>
      <c r="L383" s="33">
        <f t="shared" si="74"/>
        <v>76551.6</v>
      </c>
      <c r="S383" s="52">
        <f t="shared" si="75"/>
        <v>-0.0400000000000027</v>
      </c>
      <c r="T383" s="52">
        <f t="shared" si="76"/>
        <v>-0.05000000000000071</v>
      </c>
      <c r="U383" s="49">
        <f t="shared" si="77"/>
        <v>0</v>
      </c>
      <c r="V383" s="49">
        <f t="shared" si="78"/>
        <v>0</v>
      </c>
      <c r="W383" s="51">
        <f t="shared" si="79"/>
        <v>0</v>
      </c>
      <c r="X383" s="51">
        <f t="shared" si="80"/>
        <v>1</v>
      </c>
      <c r="Y383" s="57">
        <f t="shared" si="81"/>
      </c>
      <c r="Z383" s="57">
        <f t="shared" si="82"/>
      </c>
    </row>
    <row r="384" spans="3:26" ht="12.75">
      <c r="C384" s="21">
        <v>38399</v>
      </c>
      <c r="D384" s="18">
        <v>25.87</v>
      </c>
      <c r="E384" s="18">
        <v>25.93</v>
      </c>
      <c r="F384" s="18">
        <v>25.67</v>
      </c>
      <c r="G384" s="18">
        <v>25.79</v>
      </c>
      <c r="H384" s="19">
        <v>57506600</v>
      </c>
      <c r="I384" s="42">
        <v>25.63</v>
      </c>
      <c r="K384" s="24">
        <f t="shared" si="73"/>
        <v>-0.005432673651532771</v>
      </c>
      <c r="L384" s="33">
        <f t="shared" si="74"/>
        <v>57506.6</v>
      </c>
      <c r="S384" s="52">
        <f t="shared" si="75"/>
        <v>-0.14999999999999858</v>
      </c>
      <c r="T384" s="52">
        <f t="shared" si="76"/>
        <v>-0.18999999999999773</v>
      </c>
      <c r="U384" s="49">
        <f t="shared" si="77"/>
        <v>0</v>
      </c>
      <c r="V384" s="49">
        <f t="shared" si="78"/>
        <v>0</v>
      </c>
      <c r="W384" s="51">
        <f t="shared" si="79"/>
        <v>0</v>
      </c>
      <c r="X384" s="51">
        <f t="shared" si="80"/>
        <v>1</v>
      </c>
      <c r="Y384" s="57">
        <f t="shared" si="81"/>
      </c>
      <c r="Z384" s="57">
        <f t="shared" si="82"/>
      </c>
    </row>
    <row r="385" spans="3:26" ht="12.75">
      <c r="C385" s="21">
        <v>38400</v>
      </c>
      <c r="D385" s="18">
        <v>25.71</v>
      </c>
      <c r="E385" s="18">
        <v>25.86</v>
      </c>
      <c r="F385" s="18">
        <v>25.6</v>
      </c>
      <c r="G385" s="18">
        <v>25.65</v>
      </c>
      <c r="H385" s="19">
        <v>67024800</v>
      </c>
      <c r="I385" s="42">
        <v>25.49</v>
      </c>
      <c r="K385" s="24">
        <f t="shared" si="73"/>
        <v>-0.005462348809988304</v>
      </c>
      <c r="L385" s="33">
        <f t="shared" si="74"/>
        <v>67024.8</v>
      </c>
      <c r="S385" s="52">
        <f t="shared" si="75"/>
        <v>-0.07000000000000028</v>
      </c>
      <c r="T385" s="52">
        <f t="shared" si="76"/>
        <v>-0.07000000000000028</v>
      </c>
      <c r="U385" s="49">
        <f t="shared" si="77"/>
        <v>0</v>
      </c>
      <c r="V385" s="49">
        <f t="shared" si="78"/>
        <v>0</v>
      </c>
      <c r="W385" s="51">
        <f t="shared" si="79"/>
        <v>0</v>
      </c>
      <c r="X385" s="51">
        <f t="shared" si="80"/>
        <v>1</v>
      </c>
      <c r="Y385" s="57">
        <f t="shared" si="81"/>
      </c>
      <c r="Z385" s="57">
        <f t="shared" si="82"/>
      </c>
    </row>
    <row r="386" spans="3:26" ht="12.75">
      <c r="C386" s="21">
        <v>38401</v>
      </c>
      <c r="D386" s="18">
        <v>25.64</v>
      </c>
      <c r="E386" s="18">
        <v>25.65</v>
      </c>
      <c r="F386" s="18">
        <v>25.4</v>
      </c>
      <c r="G386" s="18">
        <v>25.48</v>
      </c>
      <c r="H386" s="19">
        <v>77091104</v>
      </c>
      <c r="I386" s="42">
        <v>25.32</v>
      </c>
      <c r="K386" s="24">
        <f t="shared" si="73"/>
        <v>-0.006669282071400495</v>
      </c>
      <c r="L386" s="33">
        <f t="shared" si="74"/>
        <v>77091.104</v>
      </c>
      <c r="S386" s="52">
        <f t="shared" si="75"/>
        <v>-0.21000000000000085</v>
      </c>
      <c r="T386" s="52">
        <f t="shared" si="76"/>
        <v>-0.20000000000000284</v>
      </c>
      <c r="U386" s="49">
        <f t="shared" si="77"/>
        <v>0</v>
      </c>
      <c r="V386" s="49">
        <f t="shared" si="78"/>
        <v>0</v>
      </c>
      <c r="W386" s="51">
        <f t="shared" si="79"/>
        <v>0</v>
      </c>
      <c r="X386" s="51">
        <f t="shared" si="80"/>
        <v>1</v>
      </c>
      <c r="Y386" s="57">
        <f t="shared" si="81"/>
      </c>
      <c r="Z386" s="57">
        <f t="shared" si="82"/>
      </c>
    </row>
    <row r="387" spans="3:26" ht="12.75">
      <c r="C387" s="21">
        <v>38405</v>
      </c>
      <c r="D387" s="18">
        <v>25.25</v>
      </c>
      <c r="E387" s="18">
        <v>25.49</v>
      </c>
      <c r="F387" s="18">
        <v>25.2</v>
      </c>
      <c r="G387" s="18">
        <v>25.23</v>
      </c>
      <c r="H387" s="19">
        <v>96419200</v>
      </c>
      <c r="I387" s="42">
        <v>25.08</v>
      </c>
      <c r="K387" s="24">
        <f t="shared" si="73"/>
        <v>-0.009478672985782088</v>
      </c>
      <c r="L387" s="33">
        <f t="shared" si="74"/>
        <v>96419.2</v>
      </c>
      <c r="S387" s="52">
        <f t="shared" si="75"/>
        <v>-0.16000000000000014</v>
      </c>
      <c r="T387" s="52">
        <f t="shared" si="76"/>
        <v>-0.1999999999999993</v>
      </c>
      <c r="U387" s="49">
        <f t="shared" si="77"/>
        <v>0</v>
      </c>
      <c r="V387" s="49">
        <f t="shared" si="78"/>
        <v>0</v>
      </c>
      <c r="W387" s="51">
        <f t="shared" si="79"/>
        <v>0</v>
      </c>
      <c r="X387" s="51">
        <f t="shared" si="80"/>
        <v>1</v>
      </c>
      <c r="Y387" s="57">
        <f t="shared" si="81"/>
      </c>
      <c r="Z387" s="57">
        <f t="shared" si="82"/>
      </c>
    </row>
    <row r="388" spans="3:26" ht="12.75">
      <c r="C388" s="21">
        <v>38406</v>
      </c>
      <c r="D388" s="18">
        <v>25.24</v>
      </c>
      <c r="E388" s="18">
        <v>25.35</v>
      </c>
      <c r="F388" s="18">
        <v>25.17</v>
      </c>
      <c r="G388" s="18">
        <v>25.2</v>
      </c>
      <c r="H388" s="19">
        <v>83689400</v>
      </c>
      <c r="I388" s="42">
        <v>25.05</v>
      </c>
      <c r="K388" s="24">
        <f t="shared" si="73"/>
        <v>-0.0011961722488037507</v>
      </c>
      <c r="L388" s="33">
        <f t="shared" si="74"/>
        <v>83689.4</v>
      </c>
      <c r="S388" s="52">
        <f t="shared" si="75"/>
        <v>-0.13999999999999702</v>
      </c>
      <c r="T388" s="52">
        <f t="shared" si="76"/>
        <v>-0.029999999999997584</v>
      </c>
      <c r="U388" s="49">
        <f t="shared" si="77"/>
        <v>0</v>
      </c>
      <c r="V388" s="49">
        <f t="shared" si="78"/>
        <v>0</v>
      </c>
      <c r="W388" s="51">
        <f t="shared" si="79"/>
        <v>0</v>
      </c>
      <c r="X388" s="51">
        <f t="shared" si="80"/>
        <v>1</v>
      </c>
      <c r="Y388" s="57">
        <f t="shared" si="81"/>
      </c>
      <c r="Z388" s="57">
        <f t="shared" si="82"/>
      </c>
    </row>
    <row r="389" spans="3:26" ht="12.75">
      <c r="C389" s="21">
        <v>38407</v>
      </c>
      <c r="D389" s="18">
        <v>25.18</v>
      </c>
      <c r="E389" s="18">
        <v>25.44</v>
      </c>
      <c r="F389" s="18">
        <v>25.15</v>
      </c>
      <c r="G389" s="18">
        <v>25.37</v>
      </c>
      <c r="H389" s="19">
        <v>85236304</v>
      </c>
      <c r="I389" s="42">
        <v>25.21</v>
      </c>
      <c r="K389" s="24">
        <f t="shared" si="73"/>
        <v>0.006387225548902142</v>
      </c>
      <c r="L389" s="33">
        <f t="shared" si="74"/>
        <v>85236.304</v>
      </c>
      <c r="S389" s="52">
        <f t="shared" si="75"/>
        <v>0.08999999999999986</v>
      </c>
      <c r="T389" s="52">
        <f t="shared" si="76"/>
        <v>-0.020000000000003126</v>
      </c>
      <c r="U389" s="49">
        <f t="shared" si="77"/>
        <v>0</v>
      </c>
      <c r="V389" s="49">
        <f t="shared" si="78"/>
        <v>1</v>
      </c>
      <c r="W389" s="51">
        <f t="shared" si="79"/>
        <v>0</v>
      </c>
      <c r="X389" s="51">
        <f t="shared" si="80"/>
        <v>0</v>
      </c>
      <c r="Y389" s="57">
        <f t="shared" si="81"/>
      </c>
      <c r="Z389" s="57">
        <f t="shared" si="82"/>
      </c>
    </row>
    <row r="390" spans="3:26" ht="12.75">
      <c r="C390" s="21">
        <v>38408</v>
      </c>
      <c r="D390" s="18">
        <v>25.33</v>
      </c>
      <c r="E390" s="18">
        <v>25.38</v>
      </c>
      <c r="F390" s="18">
        <v>25.15</v>
      </c>
      <c r="G390" s="18">
        <v>25.25</v>
      </c>
      <c r="H390" s="19">
        <v>62467700</v>
      </c>
      <c r="I390" s="42">
        <v>25.1</v>
      </c>
      <c r="K390" s="24">
        <f t="shared" si="73"/>
        <v>-0.004363347877826218</v>
      </c>
      <c r="L390" s="33">
        <f t="shared" si="74"/>
        <v>62467.7</v>
      </c>
      <c r="S390" s="52">
        <f t="shared" si="75"/>
        <v>-0.060000000000002274</v>
      </c>
      <c r="T390" s="52">
        <f t="shared" si="76"/>
        <v>0</v>
      </c>
      <c r="U390" s="49">
        <f t="shared" si="77"/>
        <v>0</v>
      </c>
      <c r="V390" s="49">
        <f t="shared" si="78"/>
        <v>0</v>
      </c>
      <c r="W390" s="51">
        <f t="shared" si="79"/>
        <v>0</v>
      </c>
      <c r="X390" s="51">
        <f t="shared" si="80"/>
        <v>0</v>
      </c>
      <c r="Y390" s="57">
        <f t="shared" si="81"/>
      </c>
      <c r="Z390" s="57">
        <f t="shared" si="82"/>
      </c>
    </row>
    <row r="391" spans="3:26" ht="12.75">
      <c r="C391" s="21">
        <v>38411</v>
      </c>
      <c r="D391" s="18">
        <v>25.22</v>
      </c>
      <c r="E391" s="18">
        <v>25.37</v>
      </c>
      <c r="F391" s="18">
        <v>25.13</v>
      </c>
      <c r="G391" s="18">
        <v>25.16</v>
      </c>
      <c r="H391" s="19">
        <v>82728000</v>
      </c>
      <c r="I391" s="42">
        <v>25.01</v>
      </c>
      <c r="K391" s="24">
        <f t="shared" si="73"/>
        <v>-0.0035856573705179695</v>
      </c>
      <c r="L391" s="33">
        <f t="shared" si="74"/>
        <v>82728</v>
      </c>
      <c r="S391" s="52">
        <f t="shared" si="75"/>
        <v>-0.00999999999999801</v>
      </c>
      <c r="T391" s="52">
        <f t="shared" si="76"/>
        <v>-0.019999999999999574</v>
      </c>
      <c r="U391" s="49">
        <f t="shared" si="77"/>
        <v>0</v>
      </c>
      <c r="V391" s="49">
        <f t="shared" si="78"/>
        <v>0</v>
      </c>
      <c r="W391" s="51">
        <f t="shared" si="79"/>
        <v>0</v>
      </c>
      <c r="X391" s="51">
        <f t="shared" si="80"/>
        <v>1</v>
      </c>
      <c r="Y391" s="57">
        <f t="shared" si="81"/>
      </c>
      <c r="Z391" s="57">
        <f t="shared" si="82"/>
      </c>
    </row>
    <row r="392" spans="3:26" ht="12.75">
      <c r="C392" s="21">
        <v>38412</v>
      </c>
      <c r="D392" s="18">
        <v>25.19</v>
      </c>
      <c r="E392" s="18">
        <v>25.41</v>
      </c>
      <c r="F392" s="18">
        <v>25.13</v>
      </c>
      <c r="G392" s="18">
        <v>25.28</v>
      </c>
      <c r="H392" s="19">
        <v>56394800</v>
      </c>
      <c r="I392" s="42">
        <v>25.13</v>
      </c>
      <c r="K392" s="24">
        <f t="shared" si="73"/>
        <v>0.004798080767692836</v>
      </c>
      <c r="L392" s="33">
        <f t="shared" si="74"/>
        <v>56394.8</v>
      </c>
      <c r="S392" s="52">
        <f t="shared" si="75"/>
        <v>0.03999999999999915</v>
      </c>
      <c r="T392" s="52">
        <f t="shared" si="76"/>
        <v>0</v>
      </c>
      <c r="U392" s="49">
        <f t="shared" si="77"/>
        <v>0</v>
      </c>
      <c r="V392" s="49">
        <f t="shared" si="78"/>
        <v>0</v>
      </c>
      <c r="W392" s="51">
        <f t="shared" si="79"/>
        <v>0</v>
      </c>
      <c r="X392" s="51">
        <f t="shared" si="80"/>
        <v>0</v>
      </c>
      <c r="Y392" s="57">
        <f t="shared" si="81"/>
      </c>
      <c r="Z392" s="57">
        <f t="shared" si="82"/>
      </c>
    </row>
    <row r="393" spans="3:26" ht="12.75">
      <c r="C393" s="21">
        <v>38413</v>
      </c>
      <c r="D393" s="18">
        <v>25.19</v>
      </c>
      <c r="E393" s="18">
        <v>25.48</v>
      </c>
      <c r="F393" s="18">
        <v>25.16</v>
      </c>
      <c r="G393" s="18">
        <v>25.26</v>
      </c>
      <c r="H393" s="19">
        <v>67739000</v>
      </c>
      <c r="I393" s="42">
        <v>25.11</v>
      </c>
      <c r="K393" s="24">
        <f t="shared" si="73"/>
        <v>-0.0007958615200954755</v>
      </c>
      <c r="L393" s="33">
        <f t="shared" si="74"/>
        <v>67739</v>
      </c>
      <c r="S393" s="52">
        <f t="shared" si="75"/>
        <v>0.07000000000000028</v>
      </c>
      <c r="T393" s="52">
        <f t="shared" si="76"/>
        <v>0.030000000000001137</v>
      </c>
      <c r="U393" s="49">
        <f t="shared" si="77"/>
        <v>0</v>
      </c>
      <c r="V393" s="49">
        <f t="shared" si="78"/>
        <v>0</v>
      </c>
      <c r="W393" s="51">
        <f t="shared" si="79"/>
        <v>1</v>
      </c>
      <c r="X393" s="51">
        <f t="shared" si="80"/>
        <v>0</v>
      </c>
      <c r="Y393" s="57">
        <f t="shared" si="81"/>
      </c>
      <c r="Z393" s="57">
        <f t="shared" si="82"/>
      </c>
    </row>
    <row r="394" spans="3:26" ht="12.75">
      <c r="C394" s="21">
        <v>38414</v>
      </c>
      <c r="D394" s="18">
        <v>25.3</v>
      </c>
      <c r="E394" s="18">
        <v>25.31</v>
      </c>
      <c r="F394" s="18">
        <v>25.14</v>
      </c>
      <c r="G394" s="18">
        <v>25.17</v>
      </c>
      <c r="H394" s="19">
        <v>52183600</v>
      </c>
      <c r="I394" s="42">
        <v>25.02</v>
      </c>
      <c r="K394" s="24">
        <f t="shared" si="73"/>
        <v>-0.0035842293906810374</v>
      </c>
      <c r="L394" s="33">
        <f t="shared" si="74"/>
        <v>52183.6</v>
      </c>
      <c r="S394" s="52">
        <f t="shared" si="75"/>
        <v>-0.1700000000000017</v>
      </c>
      <c r="T394" s="52">
        <f t="shared" si="76"/>
        <v>-0.019999999999999574</v>
      </c>
      <c r="U394" s="49">
        <f t="shared" si="77"/>
        <v>0</v>
      </c>
      <c r="V394" s="49">
        <f t="shared" si="78"/>
        <v>0</v>
      </c>
      <c r="W394" s="51">
        <f t="shared" si="79"/>
        <v>0</v>
      </c>
      <c r="X394" s="51">
        <f t="shared" si="80"/>
        <v>1</v>
      </c>
      <c r="Y394" s="57">
        <f t="shared" si="81"/>
      </c>
      <c r="Z394" s="57">
        <f t="shared" si="82"/>
      </c>
    </row>
    <row r="395" spans="3:26" ht="12.75">
      <c r="C395" s="21">
        <v>38415</v>
      </c>
      <c r="D395" s="18">
        <v>25.21</v>
      </c>
      <c r="E395" s="18">
        <v>25.3</v>
      </c>
      <c r="F395" s="18">
        <v>25.13</v>
      </c>
      <c r="G395" s="18">
        <v>25.17</v>
      </c>
      <c r="H395" s="19">
        <v>63058200</v>
      </c>
      <c r="I395" s="42">
        <v>25.02</v>
      </c>
      <c r="K395" s="24">
        <f t="shared" si="73"/>
        <v>0</v>
      </c>
      <c r="L395" s="33">
        <f t="shared" si="74"/>
        <v>63058.2</v>
      </c>
      <c r="S395" s="52">
        <f t="shared" si="75"/>
        <v>-0.00999999999999801</v>
      </c>
      <c r="T395" s="52">
        <f t="shared" si="76"/>
        <v>-0.010000000000001563</v>
      </c>
      <c r="U395" s="49">
        <f t="shared" si="77"/>
        <v>0</v>
      </c>
      <c r="V395" s="49">
        <f t="shared" si="78"/>
        <v>0</v>
      </c>
      <c r="W395" s="51">
        <f t="shared" si="79"/>
        <v>0</v>
      </c>
      <c r="X395" s="51">
        <f t="shared" si="80"/>
        <v>1</v>
      </c>
      <c r="Y395" s="57">
        <f t="shared" si="81"/>
      </c>
      <c r="Z395" s="57">
        <f t="shared" si="82"/>
      </c>
    </row>
    <row r="396" spans="3:26" ht="12.75">
      <c r="C396" s="21">
        <v>38418</v>
      </c>
      <c r="D396" s="18">
        <v>25.17</v>
      </c>
      <c r="E396" s="18">
        <v>25.79</v>
      </c>
      <c r="F396" s="18">
        <v>25.16</v>
      </c>
      <c r="G396" s="18">
        <v>25.47</v>
      </c>
      <c r="H396" s="19">
        <v>80407400</v>
      </c>
      <c r="I396" s="42">
        <v>25.31</v>
      </c>
      <c r="K396" s="24">
        <f t="shared" si="73"/>
        <v>0.01159072741806555</v>
      </c>
      <c r="L396" s="33">
        <f t="shared" si="74"/>
        <v>80407.4</v>
      </c>
      <c r="S396" s="52">
        <f t="shared" si="75"/>
        <v>0.48999999999999844</v>
      </c>
      <c r="T396" s="52">
        <f t="shared" si="76"/>
        <v>0.030000000000001137</v>
      </c>
      <c r="U396" s="49">
        <f t="shared" si="77"/>
        <v>0</v>
      </c>
      <c r="V396" s="49">
        <f t="shared" si="78"/>
        <v>0</v>
      </c>
      <c r="W396" s="51">
        <f t="shared" si="79"/>
        <v>1</v>
      </c>
      <c r="X396" s="51">
        <f t="shared" si="80"/>
        <v>0</v>
      </c>
      <c r="Y396" s="57">
        <f t="shared" si="81"/>
      </c>
      <c r="Z396" s="57">
        <f t="shared" si="82"/>
      </c>
    </row>
    <row r="397" spans="3:26" ht="12.75">
      <c r="C397" s="21">
        <v>38419</v>
      </c>
      <c r="D397" s="18">
        <v>25.4</v>
      </c>
      <c r="E397" s="18">
        <v>25.62</v>
      </c>
      <c r="F397" s="18">
        <v>25.34</v>
      </c>
      <c r="G397" s="18">
        <v>25.4</v>
      </c>
      <c r="H397" s="19">
        <v>52871800</v>
      </c>
      <c r="I397" s="42">
        <v>25.24</v>
      </c>
      <c r="K397" s="24">
        <f t="shared" si="73"/>
        <v>-0.0027657052548399896</v>
      </c>
      <c r="L397" s="33">
        <f t="shared" si="74"/>
        <v>52871.8</v>
      </c>
      <c r="S397" s="52">
        <f t="shared" si="75"/>
        <v>-0.16999999999999815</v>
      </c>
      <c r="T397" s="52">
        <f t="shared" si="76"/>
        <v>0.17999999999999972</v>
      </c>
      <c r="U397" s="49">
        <f t="shared" si="77"/>
        <v>1</v>
      </c>
      <c r="V397" s="49">
        <f t="shared" si="78"/>
        <v>0</v>
      </c>
      <c r="W397" s="51">
        <f t="shared" si="79"/>
        <v>0</v>
      </c>
      <c r="X397" s="51">
        <f t="shared" si="80"/>
        <v>0</v>
      </c>
      <c r="Y397" s="57">
        <f t="shared" si="81"/>
      </c>
      <c r="Z397" s="57">
        <f t="shared" si="82"/>
      </c>
    </row>
    <row r="398" spans="3:26" ht="12.75">
      <c r="C398" s="21">
        <v>38420</v>
      </c>
      <c r="D398" s="18">
        <v>25.39</v>
      </c>
      <c r="E398" s="18">
        <v>25.57</v>
      </c>
      <c r="F398" s="18">
        <v>25.28</v>
      </c>
      <c r="G398" s="18">
        <v>25.31</v>
      </c>
      <c r="H398" s="19">
        <v>62991800</v>
      </c>
      <c r="I398" s="42">
        <v>25.16</v>
      </c>
      <c r="K398" s="24">
        <f t="shared" si="73"/>
        <v>-0.0031695721077653616</v>
      </c>
      <c r="L398" s="33">
        <f t="shared" si="74"/>
        <v>62991.8</v>
      </c>
      <c r="S398" s="52">
        <f t="shared" si="75"/>
        <v>-0.05000000000000071</v>
      </c>
      <c r="T398" s="52">
        <f t="shared" si="76"/>
        <v>-0.05999999999999872</v>
      </c>
      <c r="U398" s="49">
        <f t="shared" si="77"/>
        <v>0</v>
      </c>
      <c r="V398" s="49">
        <f t="shared" si="78"/>
        <v>0</v>
      </c>
      <c r="W398" s="51">
        <f t="shared" si="79"/>
        <v>0</v>
      </c>
      <c r="X398" s="51">
        <f t="shared" si="80"/>
        <v>1</v>
      </c>
      <c r="Y398" s="57">
        <f t="shared" si="81"/>
      </c>
      <c r="Z398" s="57">
        <f t="shared" si="82"/>
        <v>25.31</v>
      </c>
    </row>
    <row r="399" spans="3:26" ht="12.75">
      <c r="C399" s="21">
        <v>38421</v>
      </c>
      <c r="D399" s="18">
        <v>25.43</v>
      </c>
      <c r="E399" s="18">
        <v>25.48</v>
      </c>
      <c r="F399" s="18">
        <v>25.25</v>
      </c>
      <c r="G399" s="18">
        <v>25.43</v>
      </c>
      <c r="H399" s="19">
        <v>59132900</v>
      </c>
      <c r="I399" s="42">
        <v>25.27</v>
      </c>
      <c r="K399" s="24">
        <f t="shared" si="73"/>
        <v>0.004372019077901301</v>
      </c>
      <c r="L399" s="33">
        <f t="shared" si="74"/>
        <v>59132.9</v>
      </c>
      <c r="S399" s="52">
        <f t="shared" si="75"/>
        <v>-0.08999999999999986</v>
      </c>
      <c r="T399" s="52">
        <f t="shared" si="76"/>
        <v>-0.030000000000001137</v>
      </c>
      <c r="U399" s="49">
        <f t="shared" si="77"/>
        <v>0</v>
      </c>
      <c r="V399" s="49">
        <f t="shared" si="78"/>
        <v>0</v>
      </c>
      <c r="W399" s="51">
        <f t="shared" si="79"/>
        <v>0</v>
      </c>
      <c r="X399" s="51">
        <f t="shared" si="80"/>
        <v>1</v>
      </c>
      <c r="Y399" s="57">
        <f t="shared" si="81"/>
      </c>
      <c r="Z399" s="57">
        <f t="shared" si="82"/>
      </c>
    </row>
    <row r="400" spans="3:26" ht="12.75">
      <c r="C400" s="21">
        <v>38422</v>
      </c>
      <c r="D400" s="18">
        <v>25.45</v>
      </c>
      <c r="E400" s="18">
        <v>25.48</v>
      </c>
      <c r="F400" s="18">
        <v>25.06</v>
      </c>
      <c r="G400" s="18">
        <v>25.09</v>
      </c>
      <c r="H400" s="19">
        <v>60617900</v>
      </c>
      <c r="I400" s="42">
        <v>24.94</v>
      </c>
      <c r="K400" s="24">
        <f t="shared" si="73"/>
        <v>-0.013058963197467244</v>
      </c>
      <c r="L400" s="33">
        <f t="shared" si="74"/>
        <v>60617.9</v>
      </c>
      <c r="S400" s="52">
        <f t="shared" si="75"/>
        <v>0</v>
      </c>
      <c r="T400" s="52">
        <f t="shared" si="76"/>
        <v>-0.19000000000000128</v>
      </c>
      <c r="U400" s="49">
        <f t="shared" si="77"/>
        <v>0</v>
      </c>
      <c r="V400" s="49">
        <f t="shared" si="78"/>
        <v>0</v>
      </c>
      <c r="W400" s="51">
        <f t="shared" si="79"/>
        <v>0</v>
      </c>
      <c r="X400" s="51">
        <f t="shared" si="80"/>
        <v>0</v>
      </c>
      <c r="Y400" s="57">
        <f t="shared" si="81"/>
      </c>
      <c r="Z400" s="57">
        <f t="shared" si="82"/>
      </c>
    </row>
    <row r="401" spans="3:26" ht="12.75">
      <c r="C401" s="21">
        <v>38425</v>
      </c>
      <c r="D401" s="18">
        <v>25.08</v>
      </c>
      <c r="E401" s="18">
        <v>25.15</v>
      </c>
      <c r="F401" s="18">
        <v>24.96</v>
      </c>
      <c r="G401" s="18">
        <v>25.11</v>
      </c>
      <c r="H401" s="19">
        <v>65550500</v>
      </c>
      <c r="I401" s="42">
        <v>24.96</v>
      </c>
      <c r="K401" s="24">
        <f t="shared" si="73"/>
        <v>0.000801924619085792</v>
      </c>
      <c r="L401" s="33">
        <f t="shared" si="74"/>
        <v>65550.5</v>
      </c>
      <c r="S401" s="52">
        <f t="shared" si="75"/>
        <v>-0.33000000000000185</v>
      </c>
      <c r="T401" s="52">
        <f t="shared" si="76"/>
        <v>-0.09999999999999787</v>
      </c>
      <c r="U401" s="49">
        <f t="shared" si="77"/>
        <v>0</v>
      </c>
      <c r="V401" s="49">
        <f t="shared" si="78"/>
        <v>0</v>
      </c>
      <c r="W401" s="51">
        <f t="shared" si="79"/>
        <v>0</v>
      </c>
      <c r="X401" s="51">
        <f t="shared" si="80"/>
        <v>1</v>
      </c>
      <c r="Y401" s="57">
        <f t="shared" si="81"/>
      </c>
      <c r="Z401" s="57">
        <f t="shared" si="82"/>
      </c>
    </row>
    <row r="402" spans="3:26" ht="12.75">
      <c r="C402" s="21">
        <v>38426</v>
      </c>
      <c r="D402" s="18">
        <v>25.1</v>
      </c>
      <c r="E402" s="18">
        <v>25.24</v>
      </c>
      <c r="F402" s="18">
        <v>24.89</v>
      </c>
      <c r="G402" s="18">
        <v>24.91</v>
      </c>
      <c r="H402" s="19">
        <v>71469400</v>
      </c>
      <c r="I402" s="42">
        <v>24.76</v>
      </c>
      <c r="K402" s="24">
        <f t="shared" si="73"/>
        <v>-0.008012820512820484</v>
      </c>
      <c r="L402" s="33">
        <f t="shared" si="74"/>
        <v>71469.4</v>
      </c>
      <c r="S402" s="52">
        <f t="shared" si="75"/>
        <v>0.08999999999999986</v>
      </c>
      <c r="T402" s="52">
        <f t="shared" si="76"/>
        <v>-0.07000000000000028</v>
      </c>
      <c r="U402" s="49">
        <f t="shared" si="77"/>
        <v>0</v>
      </c>
      <c r="V402" s="49">
        <f t="shared" si="78"/>
        <v>1</v>
      </c>
      <c r="W402" s="51">
        <f t="shared" si="79"/>
        <v>0</v>
      </c>
      <c r="X402" s="51">
        <f t="shared" si="80"/>
        <v>0</v>
      </c>
      <c r="Y402" s="57">
        <f t="shared" si="81"/>
      </c>
      <c r="Z402" s="57">
        <f t="shared" si="82"/>
      </c>
    </row>
    <row r="403" spans="3:26" ht="12.75">
      <c r="C403" s="21">
        <v>38427</v>
      </c>
      <c r="D403" s="18">
        <v>24.82</v>
      </c>
      <c r="E403" s="18">
        <v>24.97</v>
      </c>
      <c r="F403" s="18">
        <v>24.56</v>
      </c>
      <c r="G403" s="18">
        <v>24.63</v>
      </c>
      <c r="H403" s="19">
        <v>74841400</v>
      </c>
      <c r="I403" s="42">
        <v>24.48</v>
      </c>
      <c r="K403" s="24">
        <f t="shared" si="73"/>
        <v>-0.011308562197092087</v>
      </c>
      <c r="L403" s="33">
        <f t="shared" si="74"/>
        <v>74841.4</v>
      </c>
      <c r="S403" s="52">
        <f t="shared" si="75"/>
        <v>-0.2699999999999996</v>
      </c>
      <c r="T403" s="52">
        <f t="shared" si="76"/>
        <v>-0.33000000000000185</v>
      </c>
      <c r="U403" s="49">
        <f t="shared" si="77"/>
        <v>0</v>
      </c>
      <c r="V403" s="49">
        <f t="shared" si="78"/>
        <v>0</v>
      </c>
      <c r="W403" s="51">
        <f t="shared" si="79"/>
        <v>0</v>
      </c>
      <c r="X403" s="51">
        <f t="shared" si="80"/>
        <v>1</v>
      </c>
      <c r="Y403" s="57">
        <f t="shared" si="81"/>
      </c>
      <c r="Z403" s="57">
        <f t="shared" si="82"/>
      </c>
    </row>
    <row r="404" spans="3:26" ht="12.75">
      <c r="C404" s="21">
        <v>38428</v>
      </c>
      <c r="D404" s="18">
        <v>24.64</v>
      </c>
      <c r="E404" s="18">
        <v>24.68</v>
      </c>
      <c r="F404" s="18">
        <v>24.53</v>
      </c>
      <c r="G404" s="18">
        <v>24.54</v>
      </c>
      <c r="H404" s="19">
        <v>60573200</v>
      </c>
      <c r="I404" s="42">
        <v>24.39</v>
      </c>
      <c r="K404" s="24">
        <f t="shared" si="73"/>
        <v>-0.003676470588235281</v>
      </c>
      <c r="L404" s="33">
        <f t="shared" si="74"/>
        <v>60573.2</v>
      </c>
      <c r="S404" s="52">
        <f t="shared" si="75"/>
        <v>-0.28999999999999915</v>
      </c>
      <c r="T404" s="52">
        <f t="shared" si="76"/>
        <v>-0.029999999999997584</v>
      </c>
      <c r="U404" s="49">
        <f t="shared" si="77"/>
        <v>0</v>
      </c>
      <c r="V404" s="49">
        <f t="shared" si="78"/>
        <v>0</v>
      </c>
      <c r="W404" s="51">
        <f t="shared" si="79"/>
        <v>0</v>
      </c>
      <c r="X404" s="51">
        <f t="shared" si="80"/>
        <v>1</v>
      </c>
      <c r="Y404" s="57">
        <f t="shared" si="81"/>
      </c>
      <c r="Z404" s="57">
        <f t="shared" si="82"/>
      </c>
    </row>
    <row r="405" spans="3:26" ht="12.75">
      <c r="C405" s="21">
        <v>38429</v>
      </c>
      <c r="D405" s="18">
        <v>24.53</v>
      </c>
      <c r="E405" s="18">
        <v>24.91</v>
      </c>
      <c r="F405" s="18">
        <v>24.28</v>
      </c>
      <c r="G405" s="18">
        <v>24.31</v>
      </c>
      <c r="H405" s="19">
        <v>135904000</v>
      </c>
      <c r="I405" s="42">
        <v>24.16</v>
      </c>
      <c r="K405" s="24">
        <f t="shared" si="73"/>
        <v>-0.009430094300942993</v>
      </c>
      <c r="L405" s="33">
        <f t="shared" si="74"/>
        <v>135904</v>
      </c>
      <c r="S405" s="52">
        <f t="shared" si="75"/>
        <v>0.23000000000000043</v>
      </c>
      <c r="T405" s="52">
        <f t="shared" si="76"/>
        <v>-0.25</v>
      </c>
      <c r="U405" s="49">
        <f t="shared" si="77"/>
        <v>0</v>
      </c>
      <c r="V405" s="49">
        <f t="shared" si="78"/>
        <v>1</v>
      </c>
      <c r="W405" s="51">
        <f t="shared" si="79"/>
        <v>0</v>
      </c>
      <c r="X405" s="51">
        <f t="shared" si="80"/>
        <v>0</v>
      </c>
      <c r="Y405" s="57">
        <f t="shared" si="81"/>
      </c>
      <c r="Z405" s="57">
        <f t="shared" si="82"/>
      </c>
    </row>
    <row r="406" spans="3:26" ht="12.75">
      <c r="C406" s="21">
        <v>38432</v>
      </c>
      <c r="D406" s="18">
        <v>24.35</v>
      </c>
      <c r="E406" s="18">
        <v>24.36</v>
      </c>
      <c r="F406" s="18">
        <v>24.15</v>
      </c>
      <c r="G406" s="18">
        <v>24.2</v>
      </c>
      <c r="H406" s="19">
        <v>71446200</v>
      </c>
      <c r="I406" s="42">
        <v>24.05</v>
      </c>
      <c r="K406" s="24">
        <f t="shared" si="73"/>
        <v>-0.004552980132450313</v>
      </c>
      <c r="L406" s="33">
        <f t="shared" si="74"/>
        <v>71446.2</v>
      </c>
      <c r="S406" s="52">
        <f t="shared" si="75"/>
        <v>-0.5500000000000007</v>
      </c>
      <c r="T406" s="52">
        <f t="shared" si="76"/>
        <v>-0.13000000000000256</v>
      </c>
      <c r="U406" s="49">
        <f t="shared" si="77"/>
        <v>0</v>
      </c>
      <c r="V406" s="49">
        <f t="shared" si="78"/>
        <v>0</v>
      </c>
      <c r="W406" s="51">
        <f t="shared" si="79"/>
        <v>0</v>
      </c>
      <c r="X406" s="51">
        <f t="shared" si="80"/>
        <v>1</v>
      </c>
      <c r="Y406" s="57">
        <f t="shared" si="81"/>
      </c>
      <c r="Z406" s="57">
        <f t="shared" si="82"/>
      </c>
    </row>
    <row r="407" spans="3:26" ht="12.75">
      <c r="C407" s="21">
        <v>38433</v>
      </c>
      <c r="D407" s="18">
        <v>24.19</v>
      </c>
      <c r="E407" s="18">
        <v>24.27</v>
      </c>
      <c r="F407" s="18">
        <v>23.96</v>
      </c>
      <c r="G407" s="18">
        <v>23.99</v>
      </c>
      <c r="H407" s="19">
        <v>102113296</v>
      </c>
      <c r="I407" s="42">
        <v>23.84</v>
      </c>
      <c r="K407" s="24">
        <f t="shared" si="73"/>
        <v>-0.008731808731808788</v>
      </c>
      <c r="L407" s="33">
        <f t="shared" si="74"/>
        <v>102113.296</v>
      </c>
      <c r="S407" s="52">
        <f t="shared" si="75"/>
        <v>-0.08999999999999986</v>
      </c>
      <c r="T407" s="52">
        <f t="shared" si="76"/>
        <v>-0.18999999999999773</v>
      </c>
      <c r="U407" s="49">
        <f t="shared" si="77"/>
        <v>0</v>
      </c>
      <c r="V407" s="49">
        <f t="shared" si="78"/>
        <v>0</v>
      </c>
      <c r="W407" s="51">
        <f t="shared" si="79"/>
        <v>0</v>
      </c>
      <c r="X407" s="51">
        <f t="shared" si="80"/>
        <v>1</v>
      </c>
      <c r="Y407" s="57">
        <f t="shared" si="81"/>
      </c>
      <c r="Z407" s="57">
        <f t="shared" si="82"/>
      </c>
    </row>
    <row r="408" spans="3:26" ht="12.75">
      <c r="C408" s="21">
        <v>38434</v>
      </c>
      <c r="D408" s="18">
        <v>23.99</v>
      </c>
      <c r="E408" s="18">
        <v>24.39</v>
      </c>
      <c r="F408" s="18">
        <v>23.96</v>
      </c>
      <c r="G408" s="18">
        <v>24.18</v>
      </c>
      <c r="H408" s="19">
        <v>79293296</v>
      </c>
      <c r="I408" s="42">
        <v>24.03</v>
      </c>
      <c r="K408" s="24">
        <f t="shared" si="73"/>
        <v>0.007969798657718075</v>
      </c>
      <c r="L408" s="33">
        <f t="shared" si="74"/>
        <v>79293.296</v>
      </c>
      <c r="S408" s="52">
        <f t="shared" si="75"/>
        <v>0.120000000000001</v>
      </c>
      <c r="T408" s="52">
        <f t="shared" si="76"/>
        <v>0</v>
      </c>
      <c r="U408" s="49">
        <f t="shared" si="77"/>
        <v>0</v>
      </c>
      <c r="V408" s="49">
        <f t="shared" si="78"/>
        <v>0</v>
      </c>
      <c r="W408" s="51">
        <f t="shared" si="79"/>
        <v>0</v>
      </c>
      <c r="X408" s="51">
        <f t="shared" si="80"/>
        <v>0</v>
      </c>
      <c r="Y408" s="57">
        <f t="shared" si="81"/>
      </c>
      <c r="Z408" s="57">
        <f t="shared" si="82"/>
      </c>
    </row>
    <row r="409" spans="3:26" ht="12.75">
      <c r="C409" s="21">
        <v>38435</v>
      </c>
      <c r="D409" s="18">
        <v>24.24</v>
      </c>
      <c r="E409" s="18">
        <v>24.47</v>
      </c>
      <c r="F409" s="18">
        <v>24.2</v>
      </c>
      <c r="G409" s="18">
        <v>24.28</v>
      </c>
      <c r="H409" s="19">
        <v>78820896</v>
      </c>
      <c r="I409" s="42">
        <v>24.13</v>
      </c>
      <c r="K409" s="24">
        <f t="shared" si="73"/>
        <v>0.004161464835622075</v>
      </c>
      <c r="L409" s="33">
        <f t="shared" si="74"/>
        <v>78820.896</v>
      </c>
      <c r="S409" s="52">
        <f t="shared" si="75"/>
        <v>0.0799999999999983</v>
      </c>
      <c r="T409" s="52">
        <f t="shared" si="76"/>
        <v>0.23999999999999844</v>
      </c>
      <c r="U409" s="49">
        <f t="shared" si="77"/>
        <v>0</v>
      </c>
      <c r="V409" s="49">
        <f t="shared" si="78"/>
        <v>0</v>
      </c>
      <c r="W409" s="51">
        <f t="shared" si="79"/>
        <v>1</v>
      </c>
      <c r="X409" s="51">
        <f t="shared" si="80"/>
        <v>0</v>
      </c>
      <c r="Y409" s="57">
        <f t="shared" si="81"/>
      </c>
      <c r="Z409" s="57">
        <f t="shared" si="82"/>
      </c>
    </row>
    <row r="410" spans="3:26" ht="12.75">
      <c r="C410" s="21">
        <v>38439</v>
      </c>
      <c r="D410" s="18">
        <v>24.4</v>
      </c>
      <c r="E410" s="18">
        <v>24.47</v>
      </c>
      <c r="F410" s="18">
        <v>24.18</v>
      </c>
      <c r="G410" s="18">
        <v>24.2</v>
      </c>
      <c r="H410" s="19">
        <v>49802000</v>
      </c>
      <c r="I410" s="42">
        <v>24.05</v>
      </c>
      <c r="K410" s="24">
        <f t="shared" si="73"/>
        <v>-0.0033153750518026825</v>
      </c>
      <c r="L410" s="33">
        <f t="shared" si="74"/>
        <v>49802</v>
      </c>
      <c r="S410" s="52">
        <f t="shared" si="75"/>
        <v>0</v>
      </c>
      <c r="T410" s="52">
        <f t="shared" si="76"/>
        <v>-0.019999999999999574</v>
      </c>
      <c r="U410" s="49">
        <f t="shared" si="77"/>
        <v>0</v>
      </c>
      <c r="V410" s="49">
        <f t="shared" si="78"/>
        <v>0</v>
      </c>
      <c r="W410" s="51">
        <f t="shared" si="79"/>
        <v>0</v>
      </c>
      <c r="X410" s="51">
        <f t="shared" si="80"/>
        <v>0</v>
      </c>
      <c r="Y410" s="57">
        <f t="shared" si="81"/>
      </c>
      <c r="Z410" s="57">
        <f t="shared" si="82"/>
      </c>
    </row>
    <row r="411" spans="3:26" ht="12.75">
      <c r="C411" s="21">
        <v>38440</v>
      </c>
      <c r="D411" s="18">
        <v>24.14</v>
      </c>
      <c r="E411" s="18">
        <v>24.24</v>
      </c>
      <c r="F411" s="18">
        <v>23.82</v>
      </c>
      <c r="G411" s="18">
        <v>23.92</v>
      </c>
      <c r="H411" s="19">
        <v>74231696</v>
      </c>
      <c r="I411" s="42">
        <v>23.77</v>
      </c>
      <c r="K411" s="24">
        <f t="shared" si="73"/>
        <v>-0.011642411642411643</v>
      </c>
      <c r="L411" s="33">
        <f t="shared" si="74"/>
        <v>74231.696</v>
      </c>
      <c r="S411" s="52">
        <f t="shared" si="75"/>
        <v>-0.23000000000000043</v>
      </c>
      <c r="T411" s="52">
        <f t="shared" si="76"/>
        <v>-0.35999999999999943</v>
      </c>
      <c r="U411" s="49">
        <f t="shared" si="77"/>
        <v>0</v>
      </c>
      <c r="V411" s="49">
        <f t="shared" si="78"/>
        <v>0</v>
      </c>
      <c r="W411" s="51">
        <f t="shared" si="79"/>
        <v>0</v>
      </c>
      <c r="X411" s="51">
        <f t="shared" si="80"/>
        <v>1</v>
      </c>
      <c r="Y411" s="57">
        <f t="shared" si="81"/>
      </c>
      <c r="Z411" s="57">
        <f t="shared" si="82"/>
      </c>
    </row>
    <row r="412" spans="3:26" ht="12.75">
      <c r="C412" s="21">
        <v>38441</v>
      </c>
      <c r="D412" s="18">
        <v>24.04</v>
      </c>
      <c r="E412" s="18">
        <v>24.19</v>
      </c>
      <c r="F412" s="18">
        <v>24</v>
      </c>
      <c r="G412" s="18">
        <v>24.16</v>
      </c>
      <c r="H412" s="19">
        <v>59585700</v>
      </c>
      <c r="I412" s="42">
        <v>24.01</v>
      </c>
      <c r="K412" s="24">
        <f t="shared" si="73"/>
        <v>0.01009676062263365</v>
      </c>
      <c r="L412" s="33">
        <f t="shared" si="74"/>
        <v>59585.7</v>
      </c>
      <c r="S412" s="52">
        <f t="shared" si="75"/>
        <v>-0.04999999999999716</v>
      </c>
      <c r="T412" s="52">
        <f t="shared" si="76"/>
        <v>0.17999999999999972</v>
      </c>
      <c r="U412" s="49">
        <f t="shared" si="77"/>
        <v>1</v>
      </c>
      <c r="V412" s="49">
        <f t="shared" si="78"/>
        <v>0</v>
      </c>
      <c r="W412" s="51">
        <f t="shared" si="79"/>
        <v>0</v>
      </c>
      <c r="X412" s="51">
        <f t="shared" si="80"/>
        <v>0</v>
      </c>
      <c r="Y412" s="57">
        <f t="shared" si="81"/>
      </c>
      <c r="Z412" s="57">
        <f t="shared" si="82"/>
      </c>
    </row>
    <row r="413" spans="3:26" ht="12.75">
      <c r="C413" s="21">
        <v>38442</v>
      </c>
      <c r="D413" s="18">
        <v>24.25</v>
      </c>
      <c r="E413" s="18">
        <v>24.31</v>
      </c>
      <c r="F413" s="18">
        <v>24.12</v>
      </c>
      <c r="G413" s="18">
        <v>24.17</v>
      </c>
      <c r="H413" s="19">
        <v>62382300</v>
      </c>
      <c r="I413" s="42">
        <v>24.02</v>
      </c>
      <c r="K413" s="24">
        <f t="shared" si="73"/>
        <v>0.0004164931278634043</v>
      </c>
      <c r="L413" s="33">
        <f t="shared" si="74"/>
        <v>62382.3</v>
      </c>
      <c r="S413" s="52">
        <f t="shared" si="75"/>
        <v>0.11999999999999744</v>
      </c>
      <c r="T413" s="52">
        <f t="shared" si="76"/>
        <v>0.120000000000001</v>
      </c>
      <c r="U413" s="49">
        <f t="shared" si="77"/>
        <v>0</v>
      </c>
      <c r="V413" s="49">
        <f t="shared" si="78"/>
        <v>0</v>
      </c>
      <c r="W413" s="51">
        <f t="shared" si="79"/>
        <v>1</v>
      </c>
      <c r="X413" s="51">
        <f t="shared" si="80"/>
        <v>0</v>
      </c>
      <c r="Y413" s="57">
        <f t="shared" si="81"/>
        <v>24.17</v>
      </c>
      <c r="Z413" s="57">
        <f t="shared" si="82"/>
      </c>
    </row>
    <row r="414" spans="3:26" ht="12.75">
      <c r="C414" s="21">
        <v>38443</v>
      </c>
      <c r="D414" s="18">
        <v>24.24</v>
      </c>
      <c r="E414" s="18">
        <v>24.35</v>
      </c>
      <c r="F414" s="18">
        <v>24.1</v>
      </c>
      <c r="G414" s="18">
        <v>24.12</v>
      </c>
      <c r="H414" s="19">
        <v>64619600</v>
      </c>
      <c r="I414" s="42">
        <v>23.97</v>
      </c>
      <c r="K414" s="24">
        <f t="shared" si="73"/>
        <v>-0.002081598667776907</v>
      </c>
      <c r="L414" s="33">
        <f t="shared" si="74"/>
        <v>64619.6</v>
      </c>
      <c r="S414" s="52">
        <f t="shared" si="75"/>
        <v>0.0400000000000027</v>
      </c>
      <c r="T414" s="52">
        <f t="shared" si="76"/>
        <v>-0.019999999999999574</v>
      </c>
      <c r="U414" s="49">
        <f t="shared" si="77"/>
        <v>0</v>
      </c>
      <c r="V414" s="49">
        <f t="shared" si="78"/>
        <v>1</v>
      </c>
      <c r="W414" s="51">
        <f t="shared" si="79"/>
        <v>0</v>
      </c>
      <c r="X414" s="51">
        <f t="shared" si="80"/>
        <v>0</v>
      </c>
      <c r="Y414" s="57">
        <f t="shared" si="81"/>
      </c>
      <c r="Z414" s="57">
        <f t="shared" si="82"/>
      </c>
    </row>
    <row r="415" spans="3:26" ht="12.75">
      <c r="C415" s="21">
        <v>38446</v>
      </c>
      <c r="D415" s="18">
        <v>24.11</v>
      </c>
      <c r="E415" s="18">
        <v>24.26</v>
      </c>
      <c r="F415" s="18">
        <v>23.94</v>
      </c>
      <c r="G415" s="18">
        <v>24.23</v>
      </c>
      <c r="H415" s="19">
        <v>62196400</v>
      </c>
      <c r="I415" s="42">
        <v>24.08</v>
      </c>
      <c r="K415" s="24">
        <f t="shared" si="73"/>
        <v>0.004589069670421386</v>
      </c>
      <c r="L415" s="33">
        <f t="shared" si="74"/>
        <v>62196.4</v>
      </c>
      <c r="S415" s="52">
        <f t="shared" si="75"/>
        <v>-0.08999999999999986</v>
      </c>
      <c r="T415" s="52">
        <f t="shared" si="76"/>
        <v>-0.16000000000000014</v>
      </c>
      <c r="U415" s="49">
        <f t="shared" si="77"/>
        <v>0</v>
      </c>
      <c r="V415" s="49">
        <f t="shared" si="78"/>
        <v>0</v>
      </c>
      <c r="W415" s="51">
        <f t="shared" si="79"/>
        <v>0</v>
      </c>
      <c r="X415" s="51">
        <f t="shared" si="80"/>
        <v>1</v>
      </c>
      <c r="Y415" s="57">
        <f t="shared" si="81"/>
      </c>
      <c r="Z415" s="57">
        <f t="shared" si="82"/>
      </c>
    </row>
    <row r="416" spans="3:26" ht="12.75">
      <c r="C416" s="21">
        <v>38447</v>
      </c>
      <c r="D416" s="18">
        <v>24.22</v>
      </c>
      <c r="E416" s="18">
        <v>24.5</v>
      </c>
      <c r="F416" s="18">
        <v>24.12</v>
      </c>
      <c r="G416" s="18">
        <v>24.47</v>
      </c>
      <c r="H416" s="19">
        <v>73549600</v>
      </c>
      <c r="I416" s="42">
        <v>24.32</v>
      </c>
      <c r="K416" s="24">
        <f t="shared" si="73"/>
        <v>0.00996677740863805</v>
      </c>
      <c r="L416" s="33">
        <f t="shared" si="74"/>
        <v>73549.6</v>
      </c>
      <c r="S416" s="52">
        <f t="shared" si="75"/>
        <v>0.23999999999999844</v>
      </c>
      <c r="T416" s="52">
        <f t="shared" si="76"/>
        <v>0.17999999999999972</v>
      </c>
      <c r="U416" s="49">
        <f t="shared" si="77"/>
        <v>0</v>
      </c>
      <c r="V416" s="49">
        <f t="shared" si="78"/>
        <v>0</v>
      </c>
      <c r="W416" s="51">
        <f t="shared" si="79"/>
        <v>1</v>
      </c>
      <c r="X416" s="51">
        <f t="shared" si="80"/>
        <v>0</v>
      </c>
      <c r="Y416" s="57">
        <f t="shared" si="81"/>
      </c>
      <c r="Z416" s="57">
        <f t="shared" si="82"/>
      </c>
    </row>
    <row r="417" spans="3:26" ht="12.75">
      <c r="C417" s="21">
        <v>38448</v>
      </c>
      <c r="D417" s="18">
        <v>24.47</v>
      </c>
      <c r="E417" s="18">
        <v>24.94</v>
      </c>
      <c r="F417" s="18">
        <v>24.45</v>
      </c>
      <c r="G417" s="18">
        <v>24.67</v>
      </c>
      <c r="H417" s="19">
        <v>78020200</v>
      </c>
      <c r="I417" s="42">
        <v>24.52</v>
      </c>
      <c r="K417" s="24">
        <f t="shared" si="73"/>
        <v>0.008223684210526327</v>
      </c>
      <c r="L417" s="33">
        <f t="shared" si="74"/>
        <v>78020.2</v>
      </c>
      <c r="S417" s="52">
        <f t="shared" si="75"/>
        <v>0.4400000000000013</v>
      </c>
      <c r="T417" s="52">
        <f t="shared" si="76"/>
        <v>0.3299999999999983</v>
      </c>
      <c r="U417" s="49">
        <f t="shared" si="77"/>
        <v>0</v>
      </c>
      <c r="V417" s="49">
        <f t="shared" si="78"/>
        <v>0</v>
      </c>
      <c r="W417" s="51">
        <f t="shared" si="79"/>
        <v>1</v>
      </c>
      <c r="X417" s="51">
        <f t="shared" si="80"/>
        <v>0</v>
      </c>
      <c r="Y417" s="57">
        <f t="shared" si="81"/>
      </c>
      <c r="Z417" s="57">
        <f t="shared" si="82"/>
      </c>
    </row>
    <row r="418" spans="3:26" ht="12.75">
      <c r="C418" s="21">
        <v>38449</v>
      </c>
      <c r="D418" s="18">
        <v>24.66</v>
      </c>
      <c r="E418" s="18">
        <v>25.13</v>
      </c>
      <c r="F418" s="18">
        <v>24.63</v>
      </c>
      <c r="G418" s="18">
        <v>25.1</v>
      </c>
      <c r="H418" s="19">
        <v>77451504</v>
      </c>
      <c r="I418" s="42">
        <v>24.95</v>
      </c>
      <c r="K418" s="24">
        <f t="shared" si="73"/>
        <v>0.01753670473083191</v>
      </c>
      <c r="L418" s="33">
        <f t="shared" si="74"/>
        <v>77451.504</v>
      </c>
      <c r="S418" s="52">
        <f t="shared" si="75"/>
        <v>0.18999999999999773</v>
      </c>
      <c r="T418" s="52">
        <f t="shared" si="76"/>
        <v>0.17999999999999972</v>
      </c>
      <c r="U418" s="49">
        <f t="shared" si="77"/>
        <v>0</v>
      </c>
      <c r="V418" s="49">
        <f t="shared" si="78"/>
        <v>0</v>
      </c>
      <c r="W418" s="51">
        <f t="shared" si="79"/>
        <v>1</v>
      </c>
      <c r="X418" s="51">
        <f t="shared" si="80"/>
        <v>0</v>
      </c>
      <c r="Y418" s="57">
        <f t="shared" si="81"/>
      </c>
      <c r="Z418" s="57">
        <f t="shared" si="82"/>
      </c>
    </row>
    <row r="419" spans="3:26" ht="12.75">
      <c r="C419" s="21">
        <v>38450</v>
      </c>
      <c r="D419" s="18">
        <v>25.07</v>
      </c>
      <c r="E419" s="18">
        <v>25.25</v>
      </c>
      <c r="F419" s="18">
        <v>24.91</v>
      </c>
      <c r="G419" s="18">
        <v>24.94</v>
      </c>
      <c r="H419" s="19">
        <v>47956300</v>
      </c>
      <c r="I419" s="42">
        <v>24.79</v>
      </c>
      <c r="K419" s="24">
        <f t="shared" si="73"/>
        <v>-0.006412825651302634</v>
      </c>
      <c r="L419" s="33">
        <f t="shared" si="74"/>
        <v>47956.3</v>
      </c>
      <c r="S419" s="52">
        <f t="shared" si="75"/>
        <v>0.120000000000001</v>
      </c>
      <c r="T419" s="52">
        <f t="shared" si="76"/>
        <v>0.28000000000000114</v>
      </c>
      <c r="U419" s="49">
        <f t="shared" si="77"/>
        <v>0</v>
      </c>
      <c r="V419" s="49">
        <f t="shared" si="78"/>
        <v>0</v>
      </c>
      <c r="W419" s="51">
        <f t="shared" si="79"/>
        <v>1</v>
      </c>
      <c r="X419" s="51">
        <f t="shared" si="80"/>
        <v>0</v>
      </c>
      <c r="Y419" s="57">
        <f t="shared" si="81"/>
      </c>
      <c r="Z419" s="57">
        <f t="shared" si="82"/>
      </c>
    </row>
    <row r="420" spans="3:26" ht="12.75">
      <c r="C420" s="21">
        <v>38453</v>
      </c>
      <c r="D420" s="18">
        <v>25.03</v>
      </c>
      <c r="E420" s="18">
        <v>25.11</v>
      </c>
      <c r="F420" s="18">
        <v>24.86</v>
      </c>
      <c r="G420" s="18">
        <v>24.97</v>
      </c>
      <c r="H420" s="19">
        <v>47791800</v>
      </c>
      <c r="I420" s="42">
        <v>24.82</v>
      </c>
      <c r="K420" s="24">
        <f t="shared" si="73"/>
        <v>0.0012101653892699904</v>
      </c>
      <c r="L420" s="33">
        <f t="shared" si="74"/>
        <v>47791.8</v>
      </c>
      <c r="S420" s="52">
        <f t="shared" si="75"/>
        <v>-0.14000000000000057</v>
      </c>
      <c r="T420" s="52">
        <f t="shared" si="76"/>
        <v>-0.05000000000000071</v>
      </c>
      <c r="U420" s="49">
        <f t="shared" si="77"/>
        <v>0</v>
      </c>
      <c r="V420" s="49">
        <f t="shared" si="78"/>
        <v>0</v>
      </c>
      <c r="W420" s="51">
        <f t="shared" si="79"/>
        <v>0</v>
      </c>
      <c r="X420" s="51">
        <f t="shared" si="80"/>
        <v>1</v>
      </c>
      <c r="Y420" s="57">
        <f t="shared" si="81"/>
      </c>
      <c r="Z420" s="57">
        <f t="shared" si="82"/>
      </c>
    </row>
    <row r="421" spans="3:26" ht="12.75">
      <c r="C421" s="21">
        <v>38454</v>
      </c>
      <c r="D421" s="18">
        <v>24.92</v>
      </c>
      <c r="E421" s="18">
        <v>25.35</v>
      </c>
      <c r="F421" s="18">
        <v>24.8</v>
      </c>
      <c r="G421" s="18">
        <v>25.32</v>
      </c>
      <c r="H421" s="19">
        <v>67517800</v>
      </c>
      <c r="I421" s="42">
        <v>25.17</v>
      </c>
      <c r="K421" s="24">
        <f t="shared" si="73"/>
        <v>0.014101531023368308</v>
      </c>
      <c r="L421" s="33">
        <f t="shared" si="74"/>
        <v>67517.8</v>
      </c>
      <c r="S421" s="52">
        <f t="shared" si="75"/>
        <v>0.240000000000002</v>
      </c>
      <c r="T421" s="52">
        <f t="shared" si="76"/>
        <v>-0.05999999999999872</v>
      </c>
      <c r="U421" s="49">
        <f t="shared" si="77"/>
        <v>0</v>
      </c>
      <c r="V421" s="49">
        <f t="shared" si="78"/>
        <v>1</v>
      </c>
      <c r="W421" s="51">
        <f t="shared" si="79"/>
        <v>0</v>
      </c>
      <c r="X421" s="51">
        <f t="shared" si="80"/>
        <v>0</v>
      </c>
      <c r="Y421" s="57">
        <f t="shared" si="81"/>
      </c>
      <c r="Z421" s="57">
        <f t="shared" si="82"/>
      </c>
    </row>
    <row r="422" spans="3:26" ht="12.75">
      <c r="C422" s="21">
        <v>38455</v>
      </c>
      <c r="D422" s="18">
        <v>25.23</v>
      </c>
      <c r="E422" s="18">
        <v>25.45</v>
      </c>
      <c r="F422" s="18">
        <v>24.99</v>
      </c>
      <c r="G422" s="18">
        <v>25.04</v>
      </c>
      <c r="H422" s="19">
        <v>60929300</v>
      </c>
      <c r="I422" s="42">
        <v>24.89</v>
      </c>
      <c r="K422" s="24">
        <f t="shared" si="73"/>
        <v>-0.011124354390147029</v>
      </c>
      <c r="L422" s="33">
        <f t="shared" si="74"/>
        <v>60929.3</v>
      </c>
      <c r="S422" s="52">
        <f t="shared" si="75"/>
        <v>0.09999999999999787</v>
      </c>
      <c r="T422" s="52">
        <f t="shared" si="76"/>
        <v>0.18999999999999773</v>
      </c>
      <c r="U422" s="49">
        <f t="shared" si="77"/>
        <v>0</v>
      </c>
      <c r="V422" s="49">
        <f t="shared" si="78"/>
        <v>0</v>
      </c>
      <c r="W422" s="51">
        <f t="shared" si="79"/>
        <v>1</v>
      </c>
      <c r="X422" s="51">
        <f t="shared" si="80"/>
        <v>0</v>
      </c>
      <c r="Y422" s="57">
        <f t="shared" si="81"/>
      </c>
      <c r="Z422" s="57">
        <f t="shared" si="82"/>
      </c>
    </row>
    <row r="423" spans="3:26" ht="12.75">
      <c r="C423" s="21">
        <v>38456</v>
      </c>
      <c r="D423" s="18">
        <v>25.01</v>
      </c>
      <c r="E423" s="18">
        <v>25.14</v>
      </c>
      <c r="F423" s="18">
        <v>24.83</v>
      </c>
      <c r="G423" s="18">
        <v>24.84</v>
      </c>
      <c r="H423" s="19">
        <v>66754400</v>
      </c>
      <c r="I423" s="42">
        <v>24.69</v>
      </c>
      <c r="K423" s="24">
        <f t="shared" si="73"/>
        <v>-0.008035355564483648</v>
      </c>
      <c r="L423" s="33">
        <f t="shared" si="74"/>
        <v>66754.4</v>
      </c>
      <c r="S423" s="52">
        <f t="shared" si="75"/>
        <v>-0.3099999999999987</v>
      </c>
      <c r="T423" s="52">
        <f t="shared" si="76"/>
        <v>-0.16000000000000014</v>
      </c>
      <c r="U423" s="49">
        <f t="shared" si="77"/>
        <v>0</v>
      </c>
      <c r="V423" s="49">
        <f t="shared" si="78"/>
        <v>0</v>
      </c>
      <c r="W423" s="51">
        <f t="shared" si="79"/>
        <v>0</v>
      </c>
      <c r="X423" s="51">
        <f t="shared" si="80"/>
        <v>1</v>
      </c>
      <c r="Y423" s="57">
        <f t="shared" si="81"/>
      </c>
      <c r="Z423" s="57">
        <f t="shared" si="82"/>
      </c>
    </row>
    <row r="424" spans="3:26" ht="12.75">
      <c r="C424" s="21">
        <v>38457</v>
      </c>
      <c r="D424" s="18">
        <v>24.58</v>
      </c>
      <c r="E424" s="18">
        <v>24.9</v>
      </c>
      <c r="F424" s="18">
        <v>24.41</v>
      </c>
      <c r="G424" s="18">
        <v>24.46</v>
      </c>
      <c r="H424" s="19">
        <v>100251600</v>
      </c>
      <c r="I424" s="42">
        <v>24.31</v>
      </c>
      <c r="K424" s="24">
        <f t="shared" si="73"/>
        <v>-0.01539084649655742</v>
      </c>
      <c r="L424" s="33">
        <f t="shared" si="74"/>
        <v>100251.6</v>
      </c>
      <c r="S424" s="52">
        <f t="shared" si="75"/>
        <v>-0.240000000000002</v>
      </c>
      <c r="T424" s="52">
        <f t="shared" si="76"/>
        <v>-0.41999999999999815</v>
      </c>
      <c r="U424" s="49">
        <f t="shared" si="77"/>
        <v>0</v>
      </c>
      <c r="V424" s="49">
        <f t="shared" si="78"/>
        <v>0</v>
      </c>
      <c r="W424" s="51">
        <f t="shared" si="79"/>
        <v>0</v>
      </c>
      <c r="X424" s="51">
        <f t="shared" si="80"/>
        <v>1</v>
      </c>
      <c r="Y424" s="57">
        <f t="shared" si="81"/>
      </c>
      <c r="Z424" s="57">
        <f t="shared" si="82"/>
      </c>
    </row>
    <row r="425" spans="3:26" ht="12.75">
      <c r="C425" s="21">
        <v>38460</v>
      </c>
      <c r="D425" s="18">
        <v>24.45</v>
      </c>
      <c r="E425" s="18">
        <v>24.84</v>
      </c>
      <c r="F425" s="18">
        <v>24.4</v>
      </c>
      <c r="G425" s="18">
        <v>24.65</v>
      </c>
      <c r="H425" s="19">
        <v>75766400</v>
      </c>
      <c r="I425" s="42">
        <v>24.5</v>
      </c>
      <c r="K425" s="24">
        <f t="shared" si="73"/>
        <v>0.007815713698066773</v>
      </c>
      <c r="L425" s="33">
        <f t="shared" si="74"/>
        <v>75766.4</v>
      </c>
      <c r="S425" s="52">
        <f t="shared" si="75"/>
        <v>-0.05999999999999872</v>
      </c>
      <c r="T425" s="52">
        <f t="shared" si="76"/>
        <v>-0.010000000000001563</v>
      </c>
      <c r="U425" s="49">
        <f t="shared" si="77"/>
        <v>0</v>
      </c>
      <c r="V425" s="49">
        <f t="shared" si="78"/>
        <v>0</v>
      </c>
      <c r="W425" s="51">
        <f t="shared" si="79"/>
        <v>0</v>
      </c>
      <c r="X425" s="51">
        <f t="shared" si="80"/>
        <v>1</v>
      </c>
      <c r="Y425" s="57">
        <f t="shared" si="81"/>
      </c>
      <c r="Z425" s="57">
        <f t="shared" si="82"/>
      </c>
    </row>
    <row r="426" spans="3:26" ht="12.75">
      <c r="C426" s="21">
        <v>38461</v>
      </c>
      <c r="D426" s="18">
        <v>24.71</v>
      </c>
      <c r="E426" s="18">
        <v>24.8</v>
      </c>
      <c r="F426" s="18">
        <v>24.45</v>
      </c>
      <c r="G426" s="18">
        <v>24.63</v>
      </c>
      <c r="H426" s="19">
        <v>65956200</v>
      </c>
      <c r="I426" s="42">
        <v>24.48</v>
      </c>
      <c r="K426" s="24">
        <f t="shared" si="73"/>
        <v>-0.0008163265306122547</v>
      </c>
      <c r="L426" s="33">
        <f t="shared" si="74"/>
        <v>65956.2</v>
      </c>
      <c r="S426" s="52">
        <f t="shared" si="75"/>
        <v>-0.03999999999999915</v>
      </c>
      <c r="T426" s="52">
        <f t="shared" si="76"/>
        <v>0.05000000000000071</v>
      </c>
      <c r="U426" s="49">
        <f t="shared" si="77"/>
        <v>1</v>
      </c>
      <c r="V426" s="49">
        <f t="shared" si="78"/>
        <v>0</v>
      </c>
      <c r="W426" s="51">
        <f t="shared" si="79"/>
        <v>0</v>
      </c>
      <c r="X426" s="51">
        <f t="shared" si="80"/>
        <v>0</v>
      </c>
      <c r="Y426" s="57">
        <f t="shared" si="81"/>
      </c>
      <c r="Z426" s="57">
        <f t="shared" si="82"/>
      </c>
    </row>
    <row r="427" spans="3:26" ht="12.75">
      <c r="C427" s="21">
        <v>38462</v>
      </c>
      <c r="D427" s="18">
        <v>24.66</v>
      </c>
      <c r="E427" s="18">
        <v>24.7</v>
      </c>
      <c r="F427" s="18">
        <v>24.3</v>
      </c>
      <c r="G427" s="18">
        <v>24.32</v>
      </c>
      <c r="H427" s="19">
        <v>91923504</v>
      </c>
      <c r="I427" s="42">
        <v>24.17</v>
      </c>
      <c r="K427" s="24">
        <f t="shared" si="73"/>
        <v>-0.012663398692810413</v>
      </c>
      <c r="L427" s="33">
        <f t="shared" si="74"/>
        <v>91923.504</v>
      </c>
      <c r="S427" s="52">
        <f t="shared" si="75"/>
        <v>-0.10000000000000142</v>
      </c>
      <c r="T427" s="52">
        <f t="shared" si="76"/>
        <v>-0.14999999999999858</v>
      </c>
      <c r="U427" s="49">
        <f t="shared" si="77"/>
        <v>0</v>
      </c>
      <c r="V427" s="49">
        <f t="shared" si="78"/>
        <v>0</v>
      </c>
      <c r="W427" s="51">
        <f t="shared" si="79"/>
        <v>0</v>
      </c>
      <c r="X427" s="51">
        <f t="shared" si="80"/>
        <v>1</v>
      </c>
      <c r="Y427" s="57">
        <f t="shared" si="81"/>
      </c>
      <c r="Z427" s="57">
        <f t="shared" si="82"/>
        <v>24.32</v>
      </c>
    </row>
    <row r="428" spans="3:26" ht="12.75">
      <c r="C428" s="21">
        <v>38463</v>
      </c>
      <c r="D428" s="18">
        <v>24.48</v>
      </c>
      <c r="E428" s="18">
        <v>25.39</v>
      </c>
      <c r="F428" s="18">
        <v>24.47</v>
      </c>
      <c r="G428" s="18">
        <v>25.28</v>
      </c>
      <c r="H428" s="19">
        <v>93562304</v>
      </c>
      <c r="I428" s="42">
        <v>25.13</v>
      </c>
      <c r="K428" s="24">
        <f t="shared" si="73"/>
        <v>0.03971865949524189</v>
      </c>
      <c r="L428" s="33">
        <f t="shared" si="74"/>
        <v>93562.304</v>
      </c>
      <c r="S428" s="52">
        <f t="shared" si="75"/>
        <v>0.6900000000000013</v>
      </c>
      <c r="T428" s="52">
        <f t="shared" si="76"/>
        <v>0.16999999999999815</v>
      </c>
      <c r="U428" s="49">
        <f t="shared" si="77"/>
        <v>0</v>
      </c>
      <c r="V428" s="49">
        <f t="shared" si="78"/>
        <v>0</v>
      </c>
      <c r="W428" s="51">
        <f t="shared" si="79"/>
        <v>1</v>
      </c>
      <c r="X428" s="51">
        <f t="shared" si="80"/>
        <v>0</v>
      </c>
      <c r="Y428" s="57">
        <f t="shared" si="81"/>
      </c>
      <c r="Z428" s="57">
        <f t="shared" si="82"/>
      </c>
    </row>
    <row r="429" spans="3:26" ht="12.75">
      <c r="C429" s="21">
        <v>38464</v>
      </c>
      <c r="D429" s="18">
        <v>25.05</v>
      </c>
      <c r="E429" s="18">
        <v>25.25</v>
      </c>
      <c r="F429" s="18">
        <v>24.78</v>
      </c>
      <c r="G429" s="18">
        <v>24.98</v>
      </c>
      <c r="H429" s="19">
        <v>80087504</v>
      </c>
      <c r="I429" s="42">
        <v>24.83</v>
      </c>
      <c r="K429" s="24">
        <f t="shared" si="73"/>
        <v>-0.011937922801432577</v>
      </c>
      <c r="L429" s="33">
        <f t="shared" si="74"/>
        <v>80087.504</v>
      </c>
      <c r="S429" s="52">
        <f t="shared" si="75"/>
        <v>-0.14000000000000057</v>
      </c>
      <c r="T429" s="52">
        <f t="shared" si="76"/>
        <v>0.3100000000000023</v>
      </c>
      <c r="U429" s="49">
        <f t="shared" si="77"/>
        <v>1</v>
      </c>
      <c r="V429" s="49">
        <f t="shared" si="78"/>
        <v>0</v>
      </c>
      <c r="W429" s="51">
        <f t="shared" si="79"/>
        <v>0</v>
      </c>
      <c r="X429" s="51">
        <f t="shared" si="80"/>
        <v>0</v>
      </c>
      <c r="Y429" s="57">
        <f t="shared" si="81"/>
      </c>
      <c r="Z429" s="57">
        <f t="shared" si="82"/>
      </c>
    </row>
    <row r="430" spans="3:26" ht="12.75">
      <c r="C430" s="21">
        <v>38467</v>
      </c>
      <c r="D430" s="18">
        <v>25.07</v>
      </c>
      <c r="E430" s="18">
        <v>25.28</v>
      </c>
      <c r="F430" s="18">
        <v>24.86</v>
      </c>
      <c r="G430" s="18">
        <v>24.99</v>
      </c>
      <c r="H430" s="19">
        <v>75457904</v>
      </c>
      <c r="I430" s="42">
        <v>24.84</v>
      </c>
      <c r="K430" s="24">
        <f t="shared" si="73"/>
        <v>0.000402738622633958</v>
      </c>
      <c r="L430" s="33">
        <f t="shared" si="74"/>
        <v>75457.904</v>
      </c>
      <c r="S430" s="52">
        <f t="shared" si="75"/>
        <v>0.030000000000001137</v>
      </c>
      <c r="T430" s="52">
        <f t="shared" si="76"/>
        <v>0.0799999999999983</v>
      </c>
      <c r="U430" s="49">
        <f t="shared" si="77"/>
        <v>0</v>
      </c>
      <c r="V430" s="49">
        <f t="shared" si="78"/>
        <v>0</v>
      </c>
      <c r="W430" s="51">
        <f t="shared" si="79"/>
        <v>1</v>
      </c>
      <c r="X430" s="51">
        <f t="shared" si="80"/>
        <v>0</v>
      </c>
      <c r="Y430" s="57">
        <f t="shared" si="81"/>
        <v>24.99</v>
      </c>
      <c r="Z430" s="57">
        <f t="shared" si="82"/>
      </c>
    </row>
    <row r="431" spans="3:26" ht="12.75">
      <c r="C431" s="21">
        <v>38468</v>
      </c>
      <c r="D431" s="18">
        <v>24.95</v>
      </c>
      <c r="E431" s="18">
        <v>25.25</v>
      </c>
      <c r="F431" s="18">
        <v>24.74</v>
      </c>
      <c r="G431" s="18">
        <v>24.76</v>
      </c>
      <c r="H431" s="19">
        <v>60464300</v>
      </c>
      <c r="I431" s="42">
        <v>24.61</v>
      </c>
      <c r="K431" s="24">
        <f t="shared" si="73"/>
        <v>-0.0092592592592593</v>
      </c>
      <c r="L431" s="33">
        <f t="shared" si="74"/>
        <v>60464.3</v>
      </c>
      <c r="S431" s="52">
        <f t="shared" si="75"/>
        <v>-0.030000000000001137</v>
      </c>
      <c r="T431" s="52">
        <f t="shared" si="76"/>
        <v>-0.120000000000001</v>
      </c>
      <c r="U431" s="49">
        <f t="shared" si="77"/>
        <v>0</v>
      </c>
      <c r="V431" s="49">
        <f t="shared" si="78"/>
        <v>0</v>
      </c>
      <c r="W431" s="51">
        <f t="shared" si="79"/>
        <v>0</v>
      </c>
      <c r="X431" s="51">
        <f t="shared" si="80"/>
        <v>1</v>
      </c>
      <c r="Y431" s="57">
        <f t="shared" si="81"/>
      </c>
      <c r="Z431" s="57">
        <f t="shared" si="82"/>
      </c>
    </row>
    <row r="432" spans="3:26" ht="12.75">
      <c r="C432" s="21">
        <v>38469</v>
      </c>
      <c r="D432" s="18">
        <v>24.66</v>
      </c>
      <c r="E432" s="18">
        <v>25.15</v>
      </c>
      <c r="F432" s="18">
        <v>24.63</v>
      </c>
      <c r="G432" s="18">
        <v>24.99</v>
      </c>
      <c r="H432" s="19">
        <v>47732800</v>
      </c>
      <c r="I432" s="42">
        <v>24.84</v>
      </c>
      <c r="K432" s="24">
        <f t="shared" si="73"/>
        <v>0.009345794392523477</v>
      </c>
      <c r="L432" s="33">
        <f t="shared" si="74"/>
        <v>47732.8</v>
      </c>
      <c r="S432" s="52">
        <f t="shared" si="75"/>
        <v>-0.10000000000000142</v>
      </c>
      <c r="T432" s="52">
        <f t="shared" si="76"/>
        <v>-0.10999999999999943</v>
      </c>
      <c r="U432" s="49">
        <f t="shared" si="77"/>
        <v>0</v>
      </c>
      <c r="V432" s="49">
        <f t="shared" si="78"/>
        <v>0</v>
      </c>
      <c r="W432" s="51">
        <f t="shared" si="79"/>
        <v>0</v>
      </c>
      <c r="X432" s="51">
        <f t="shared" si="80"/>
        <v>1</v>
      </c>
      <c r="Y432" s="57">
        <f t="shared" si="81"/>
      </c>
      <c r="Z432" s="57">
        <f t="shared" si="82"/>
      </c>
    </row>
    <row r="433" spans="3:26" ht="12.75">
      <c r="C433" s="21">
        <v>38470</v>
      </c>
      <c r="D433" s="18">
        <v>24.82</v>
      </c>
      <c r="E433" s="18">
        <v>24.92</v>
      </c>
      <c r="F433" s="18">
        <v>24.44</v>
      </c>
      <c r="G433" s="18">
        <v>24.45</v>
      </c>
      <c r="H433" s="19">
        <v>83623104</v>
      </c>
      <c r="I433" s="42">
        <v>24.3</v>
      </c>
      <c r="K433" s="24">
        <f aca="true" t="shared" si="83" ref="K433:K496">IF(G433&lt;&gt;"",I433/I432-1,"")</f>
        <v>-0.021739130434782594</v>
      </c>
      <c r="L433" s="33">
        <f aca="true" t="shared" si="84" ref="L433:L496">IF(G433&lt;&gt;"",H433/1000,"")</f>
        <v>83623.104</v>
      </c>
      <c r="S433" s="52">
        <f aca="true" t="shared" si="85" ref="S433:S496">E433-E432</f>
        <v>-0.22999999999999687</v>
      </c>
      <c r="T433" s="52">
        <f aca="true" t="shared" si="86" ref="T433:T496">F433-F432</f>
        <v>-0.18999999999999773</v>
      </c>
      <c r="U433" s="49">
        <f aca="true" t="shared" si="87" ref="U433:U496">IF(AND(S433&lt;0,T433&gt;0),1,0)</f>
        <v>0</v>
      </c>
      <c r="V433" s="49">
        <f aca="true" t="shared" si="88" ref="V433:V496">IF(AND(S433&gt;0,T433&lt;0),1,0)</f>
        <v>0</v>
      </c>
      <c r="W433" s="51">
        <f aca="true" t="shared" si="89" ref="W433:W496">IF(AND(S433&gt;0,T433&gt;0),1,0)</f>
        <v>0</v>
      </c>
      <c r="X433" s="51">
        <f aca="true" t="shared" si="90" ref="X433:X496">IF(AND(S433&lt;0,T433&lt;0),1,0)</f>
        <v>1</v>
      </c>
      <c r="Y433" s="57">
        <f aca="true" t="shared" si="91" ref="Y433:Y496">IF(AND(U432=1,W433=1),G433,"")</f>
      </c>
      <c r="Z433" s="57">
        <f aca="true" t="shared" si="92" ref="Z433:Z496">IF(AND(U432=1,X433=1),G433,"")</f>
      </c>
    </row>
    <row r="434" spans="3:26" ht="12.75">
      <c r="C434" s="21">
        <v>38471</v>
      </c>
      <c r="D434" s="18">
        <v>24.88</v>
      </c>
      <c r="E434" s="18">
        <v>25.3</v>
      </c>
      <c r="F434" s="18">
        <v>24.79</v>
      </c>
      <c r="G434" s="18">
        <v>25.3</v>
      </c>
      <c r="H434" s="19">
        <v>98641200</v>
      </c>
      <c r="I434" s="42">
        <v>25.15</v>
      </c>
      <c r="K434" s="24">
        <f t="shared" si="83"/>
        <v>0.034979423868312765</v>
      </c>
      <c r="L434" s="33">
        <f t="shared" si="84"/>
        <v>98641.2</v>
      </c>
      <c r="S434" s="52">
        <f t="shared" si="85"/>
        <v>0.379999999999999</v>
      </c>
      <c r="T434" s="52">
        <f t="shared" si="86"/>
        <v>0.34999999999999787</v>
      </c>
      <c r="U434" s="49">
        <f t="shared" si="87"/>
        <v>0</v>
      </c>
      <c r="V434" s="49">
        <f t="shared" si="88"/>
        <v>0</v>
      </c>
      <c r="W434" s="51">
        <f t="shared" si="89"/>
        <v>1</v>
      </c>
      <c r="X434" s="51">
        <f t="shared" si="90"/>
        <v>0</v>
      </c>
      <c r="Y434" s="57">
        <f t="shared" si="91"/>
      </c>
      <c r="Z434" s="57">
        <f t="shared" si="92"/>
      </c>
    </row>
    <row r="435" spans="3:26" ht="12.75">
      <c r="C435" s="21">
        <v>38474</v>
      </c>
      <c r="D435" s="18">
        <v>25.23</v>
      </c>
      <c r="E435" s="18">
        <v>25.36</v>
      </c>
      <c r="F435" s="18">
        <v>24.95</v>
      </c>
      <c r="G435" s="18">
        <v>25.23</v>
      </c>
      <c r="H435" s="19">
        <v>54376700</v>
      </c>
      <c r="I435" s="42">
        <v>25.08</v>
      </c>
      <c r="K435" s="24">
        <f t="shared" si="83"/>
        <v>-0.002783300198807126</v>
      </c>
      <c r="L435" s="33">
        <f t="shared" si="84"/>
        <v>54376.7</v>
      </c>
      <c r="S435" s="52">
        <f t="shared" si="85"/>
        <v>0.05999999999999872</v>
      </c>
      <c r="T435" s="52">
        <f t="shared" si="86"/>
        <v>0.16000000000000014</v>
      </c>
      <c r="U435" s="49">
        <f t="shared" si="87"/>
        <v>0</v>
      </c>
      <c r="V435" s="49">
        <f t="shared" si="88"/>
        <v>0</v>
      </c>
      <c r="W435" s="51">
        <f t="shared" si="89"/>
        <v>1</v>
      </c>
      <c r="X435" s="51">
        <f t="shared" si="90"/>
        <v>0</v>
      </c>
      <c r="Y435" s="57">
        <f t="shared" si="91"/>
      </c>
      <c r="Z435" s="57">
        <f t="shared" si="92"/>
      </c>
    </row>
    <row r="436" spans="3:26" ht="12.75">
      <c r="C436" s="21">
        <v>38475</v>
      </c>
      <c r="D436" s="18">
        <v>25.13</v>
      </c>
      <c r="E436" s="18">
        <v>25.4</v>
      </c>
      <c r="F436" s="18">
        <v>25.09</v>
      </c>
      <c r="G436" s="18">
        <v>25.36</v>
      </c>
      <c r="H436" s="19">
        <v>67867800</v>
      </c>
      <c r="I436" s="42">
        <v>25.21</v>
      </c>
      <c r="K436" s="24">
        <f t="shared" si="83"/>
        <v>0.005183413078150068</v>
      </c>
      <c r="L436" s="33">
        <f t="shared" si="84"/>
        <v>67867.8</v>
      </c>
      <c r="S436" s="52">
        <f t="shared" si="85"/>
        <v>0.03999999999999915</v>
      </c>
      <c r="T436" s="52">
        <f t="shared" si="86"/>
        <v>0.14000000000000057</v>
      </c>
      <c r="U436" s="49">
        <f t="shared" si="87"/>
        <v>0</v>
      </c>
      <c r="V436" s="49">
        <f t="shared" si="88"/>
        <v>0</v>
      </c>
      <c r="W436" s="51">
        <f t="shared" si="89"/>
        <v>1</v>
      </c>
      <c r="X436" s="51">
        <f t="shared" si="90"/>
        <v>0</v>
      </c>
      <c r="Y436" s="57">
        <f t="shared" si="91"/>
      </c>
      <c r="Z436" s="57">
        <f t="shared" si="92"/>
      </c>
    </row>
    <row r="437" spans="3:26" ht="12.75">
      <c r="C437" s="21">
        <v>38476</v>
      </c>
      <c r="D437" s="18">
        <v>25.34</v>
      </c>
      <c r="E437" s="18">
        <v>25.4</v>
      </c>
      <c r="F437" s="18">
        <v>25.11</v>
      </c>
      <c r="G437" s="18">
        <v>25.21</v>
      </c>
      <c r="H437" s="19">
        <v>86864200</v>
      </c>
      <c r="I437" s="42">
        <v>25.06</v>
      </c>
      <c r="K437" s="24">
        <f t="shared" si="83"/>
        <v>-0.005950019833399489</v>
      </c>
      <c r="L437" s="33">
        <f t="shared" si="84"/>
        <v>86864.2</v>
      </c>
      <c r="S437" s="52">
        <f t="shared" si="85"/>
        <v>0</v>
      </c>
      <c r="T437" s="52">
        <f t="shared" si="86"/>
        <v>0.019999999999999574</v>
      </c>
      <c r="U437" s="49">
        <f t="shared" si="87"/>
        <v>0</v>
      </c>
      <c r="V437" s="49">
        <f t="shared" si="88"/>
        <v>0</v>
      </c>
      <c r="W437" s="51">
        <f t="shared" si="89"/>
        <v>0</v>
      </c>
      <c r="X437" s="51">
        <f t="shared" si="90"/>
        <v>0</v>
      </c>
      <c r="Y437" s="57">
        <f t="shared" si="91"/>
      </c>
      <c r="Z437" s="57">
        <f t="shared" si="92"/>
      </c>
    </row>
    <row r="438" spans="3:26" ht="12.75">
      <c r="C438" s="21">
        <v>38477</v>
      </c>
      <c r="D438" s="18">
        <v>25.2</v>
      </c>
      <c r="E438" s="18">
        <v>25.33</v>
      </c>
      <c r="F438" s="18">
        <v>25.08</v>
      </c>
      <c r="G438" s="18">
        <v>25.23</v>
      </c>
      <c r="H438" s="19">
        <v>59362300</v>
      </c>
      <c r="I438" s="42">
        <v>25.08</v>
      </c>
      <c r="K438" s="24">
        <f t="shared" si="83"/>
        <v>0.0007980845969672856</v>
      </c>
      <c r="L438" s="33">
        <f t="shared" si="84"/>
        <v>59362.3</v>
      </c>
      <c r="S438" s="52">
        <f t="shared" si="85"/>
        <v>-0.07000000000000028</v>
      </c>
      <c r="T438" s="52">
        <f t="shared" si="86"/>
        <v>-0.030000000000001137</v>
      </c>
      <c r="U438" s="49">
        <f t="shared" si="87"/>
        <v>0</v>
      </c>
      <c r="V438" s="49">
        <f t="shared" si="88"/>
        <v>0</v>
      </c>
      <c r="W438" s="51">
        <f t="shared" si="89"/>
        <v>0</v>
      </c>
      <c r="X438" s="51">
        <f t="shared" si="90"/>
        <v>1</v>
      </c>
      <c r="Y438" s="57">
        <f t="shared" si="91"/>
      </c>
      <c r="Z438" s="57">
        <f t="shared" si="92"/>
      </c>
    </row>
    <row r="439" spans="3:26" ht="12.75">
      <c r="C439" s="21">
        <v>38478</v>
      </c>
      <c r="D439" s="18">
        <v>25.33</v>
      </c>
      <c r="E439" s="18">
        <v>25.48</v>
      </c>
      <c r="F439" s="18">
        <v>25.19</v>
      </c>
      <c r="G439" s="18">
        <v>25.22</v>
      </c>
      <c r="H439" s="19">
        <v>64322600</v>
      </c>
      <c r="I439" s="42">
        <v>25.07</v>
      </c>
      <c r="K439" s="24">
        <f t="shared" si="83"/>
        <v>-0.00039872408293450956</v>
      </c>
      <c r="L439" s="33">
        <f t="shared" si="84"/>
        <v>64322.6</v>
      </c>
      <c r="S439" s="52">
        <f t="shared" si="85"/>
        <v>0.15000000000000213</v>
      </c>
      <c r="T439" s="52">
        <f t="shared" si="86"/>
        <v>0.11000000000000298</v>
      </c>
      <c r="U439" s="49">
        <f t="shared" si="87"/>
        <v>0</v>
      </c>
      <c r="V439" s="49">
        <f t="shared" si="88"/>
        <v>0</v>
      </c>
      <c r="W439" s="51">
        <f t="shared" si="89"/>
        <v>1</v>
      </c>
      <c r="X439" s="51">
        <f t="shared" si="90"/>
        <v>0</v>
      </c>
      <c r="Y439" s="57">
        <f t="shared" si="91"/>
      </c>
      <c r="Z439" s="57">
        <f t="shared" si="92"/>
      </c>
    </row>
    <row r="440" spans="3:26" ht="12.75">
      <c r="C440" s="21">
        <v>38481</v>
      </c>
      <c r="D440" s="18">
        <v>25.23</v>
      </c>
      <c r="E440" s="18">
        <v>25.33</v>
      </c>
      <c r="F440" s="18">
        <v>25.05</v>
      </c>
      <c r="G440" s="18">
        <v>25.11</v>
      </c>
      <c r="H440" s="19">
        <v>61872400</v>
      </c>
      <c r="I440" s="42">
        <v>24.96</v>
      </c>
      <c r="K440" s="24">
        <f t="shared" si="83"/>
        <v>-0.0043877143996808865</v>
      </c>
      <c r="L440" s="33">
        <f t="shared" si="84"/>
        <v>61872.4</v>
      </c>
      <c r="S440" s="52">
        <f t="shared" si="85"/>
        <v>-0.15000000000000213</v>
      </c>
      <c r="T440" s="52">
        <f t="shared" si="86"/>
        <v>-0.14000000000000057</v>
      </c>
      <c r="U440" s="49">
        <f t="shared" si="87"/>
        <v>0</v>
      </c>
      <c r="V440" s="49">
        <f t="shared" si="88"/>
        <v>0</v>
      </c>
      <c r="W440" s="51">
        <f t="shared" si="89"/>
        <v>0</v>
      </c>
      <c r="X440" s="51">
        <f t="shared" si="90"/>
        <v>1</v>
      </c>
      <c r="Y440" s="57">
        <f t="shared" si="91"/>
      </c>
      <c r="Z440" s="57">
        <f t="shared" si="92"/>
      </c>
    </row>
    <row r="441" spans="3:26" ht="12.75">
      <c r="C441" s="21">
        <v>38482</v>
      </c>
      <c r="D441" s="18">
        <v>25.04</v>
      </c>
      <c r="E441" s="18">
        <v>25.08</v>
      </c>
      <c r="F441" s="18">
        <v>24.82</v>
      </c>
      <c r="G441" s="18">
        <v>24.9</v>
      </c>
      <c r="H441" s="19">
        <v>62235100</v>
      </c>
      <c r="I441" s="42">
        <v>24.75</v>
      </c>
      <c r="K441" s="24">
        <f t="shared" si="83"/>
        <v>-0.008413461538461564</v>
      </c>
      <c r="L441" s="33">
        <f t="shared" si="84"/>
        <v>62235.1</v>
      </c>
      <c r="S441" s="52">
        <f t="shared" si="85"/>
        <v>-0.25</v>
      </c>
      <c r="T441" s="52">
        <f t="shared" si="86"/>
        <v>-0.23000000000000043</v>
      </c>
      <c r="U441" s="49">
        <f t="shared" si="87"/>
        <v>0</v>
      </c>
      <c r="V441" s="49">
        <f t="shared" si="88"/>
        <v>0</v>
      </c>
      <c r="W441" s="51">
        <f t="shared" si="89"/>
        <v>0</v>
      </c>
      <c r="X441" s="51">
        <f t="shared" si="90"/>
        <v>1</v>
      </c>
      <c r="Y441" s="57">
        <f t="shared" si="91"/>
      </c>
      <c r="Z441" s="57">
        <f t="shared" si="92"/>
      </c>
    </row>
    <row r="442" spans="3:26" ht="12.75">
      <c r="C442" s="21">
        <v>38483</v>
      </c>
      <c r="D442" s="18">
        <v>24.89</v>
      </c>
      <c r="E442" s="18">
        <v>24.97</v>
      </c>
      <c r="F442" s="18">
        <v>24.64</v>
      </c>
      <c r="G442" s="18">
        <v>24.91</v>
      </c>
      <c r="H442" s="19">
        <v>59463300</v>
      </c>
      <c r="I442" s="42">
        <v>24.76</v>
      </c>
      <c r="K442" s="24">
        <f t="shared" si="83"/>
        <v>0.00040404040404040664</v>
      </c>
      <c r="L442" s="33">
        <f t="shared" si="84"/>
        <v>59463.3</v>
      </c>
      <c r="S442" s="52">
        <f t="shared" si="85"/>
        <v>-0.10999999999999943</v>
      </c>
      <c r="T442" s="52">
        <f t="shared" si="86"/>
        <v>-0.17999999999999972</v>
      </c>
      <c r="U442" s="49">
        <f t="shared" si="87"/>
        <v>0</v>
      </c>
      <c r="V442" s="49">
        <f t="shared" si="88"/>
        <v>0</v>
      </c>
      <c r="W442" s="51">
        <f t="shared" si="89"/>
        <v>0</v>
      </c>
      <c r="X442" s="51">
        <f t="shared" si="90"/>
        <v>1</v>
      </c>
      <c r="Y442" s="57">
        <f t="shared" si="91"/>
      </c>
      <c r="Z442" s="57">
        <f t="shared" si="92"/>
      </c>
    </row>
    <row r="443" spans="3:26" ht="12.75">
      <c r="C443" s="21">
        <v>38484</v>
      </c>
      <c r="D443" s="18">
        <v>24.84</v>
      </c>
      <c r="E443" s="18">
        <v>25.11</v>
      </c>
      <c r="F443" s="18">
        <v>24.83</v>
      </c>
      <c r="G443" s="18">
        <v>25</v>
      </c>
      <c r="H443" s="19">
        <v>74540704</v>
      </c>
      <c r="I443" s="42">
        <v>24.85</v>
      </c>
      <c r="K443" s="24">
        <f t="shared" si="83"/>
        <v>0.003634894991922488</v>
      </c>
      <c r="L443" s="33">
        <f t="shared" si="84"/>
        <v>74540.704</v>
      </c>
      <c r="S443" s="52">
        <f t="shared" si="85"/>
        <v>0.14000000000000057</v>
      </c>
      <c r="T443" s="52">
        <f t="shared" si="86"/>
        <v>0.18999999999999773</v>
      </c>
      <c r="U443" s="49">
        <f t="shared" si="87"/>
        <v>0</v>
      </c>
      <c r="V443" s="49">
        <f t="shared" si="88"/>
        <v>0</v>
      </c>
      <c r="W443" s="51">
        <f t="shared" si="89"/>
        <v>1</v>
      </c>
      <c r="X443" s="51">
        <f t="shared" si="90"/>
        <v>0</v>
      </c>
      <c r="Y443" s="57">
        <f t="shared" si="91"/>
      </c>
      <c r="Z443" s="57">
        <f t="shared" si="92"/>
      </c>
    </row>
    <row r="444" spans="3:26" ht="12.75">
      <c r="C444" s="21">
        <v>38485</v>
      </c>
      <c r="D444" s="18">
        <v>25.03</v>
      </c>
      <c r="E444" s="18">
        <v>25.38</v>
      </c>
      <c r="F444" s="18">
        <v>24.99</v>
      </c>
      <c r="G444" s="18">
        <v>25.3</v>
      </c>
      <c r="H444" s="19">
        <v>77204304</v>
      </c>
      <c r="I444" s="42">
        <v>25.15</v>
      </c>
      <c r="K444" s="24">
        <f t="shared" si="83"/>
        <v>0.012072434607645732</v>
      </c>
      <c r="L444" s="33">
        <f t="shared" si="84"/>
        <v>77204.304</v>
      </c>
      <c r="S444" s="52">
        <f t="shared" si="85"/>
        <v>0.2699999999999996</v>
      </c>
      <c r="T444" s="52">
        <f t="shared" si="86"/>
        <v>0.16000000000000014</v>
      </c>
      <c r="U444" s="49">
        <f t="shared" si="87"/>
        <v>0</v>
      </c>
      <c r="V444" s="49">
        <f t="shared" si="88"/>
        <v>0</v>
      </c>
      <c r="W444" s="51">
        <f t="shared" si="89"/>
        <v>1</v>
      </c>
      <c r="X444" s="51">
        <f t="shared" si="90"/>
        <v>0</v>
      </c>
      <c r="Y444" s="57">
        <f t="shared" si="91"/>
      </c>
      <c r="Z444" s="57">
        <f t="shared" si="92"/>
      </c>
    </row>
    <row r="445" spans="3:26" ht="12.75">
      <c r="C445" s="21">
        <v>38488</v>
      </c>
      <c r="D445" s="18">
        <v>25.23</v>
      </c>
      <c r="E445" s="18">
        <v>25.5</v>
      </c>
      <c r="F445" s="18">
        <v>25.19</v>
      </c>
      <c r="G445" s="18">
        <v>25.49</v>
      </c>
      <c r="H445" s="19">
        <v>50577300</v>
      </c>
      <c r="I445" s="42">
        <v>25.41</v>
      </c>
      <c r="K445" s="24">
        <f t="shared" si="83"/>
        <v>0.010337972166998055</v>
      </c>
      <c r="L445" s="33">
        <f t="shared" si="84"/>
        <v>50577.3</v>
      </c>
      <c r="S445" s="52">
        <f t="shared" si="85"/>
        <v>0.120000000000001</v>
      </c>
      <c r="T445" s="52">
        <f t="shared" si="86"/>
        <v>0.20000000000000284</v>
      </c>
      <c r="U445" s="49">
        <f t="shared" si="87"/>
        <v>0</v>
      </c>
      <c r="V445" s="49">
        <f t="shared" si="88"/>
        <v>0</v>
      </c>
      <c r="W445" s="51">
        <f t="shared" si="89"/>
        <v>1</v>
      </c>
      <c r="X445" s="51">
        <f t="shared" si="90"/>
        <v>0</v>
      </c>
      <c r="Y445" s="57">
        <f t="shared" si="91"/>
      </c>
      <c r="Z445" s="57">
        <f t="shared" si="92"/>
      </c>
    </row>
    <row r="446" spans="3:26" ht="12.75">
      <c r="C446" s="21">
        <v>38489</v>
      </c>
      <c r="D446" s="18">
        <v>25.31</v>
      </c>
      <c r="E446" s="18">
        <v>25.5</v>
      </c>
      <c r="F446" s="18">
        <v>25.25</v>
      </c>
      <c r="G446" s="18">
        <v>25.46</v>
      </c>
      <c r="H446" s="19">
        <v>39983200</v>
      </c>
      <c r="I446" s="42">
        <v>25.38</v>
      </c>
      <c r="K446" s="24">
        <f t="shared" si="83"/>
        <v>-0.0011806375442739991</v>
      </c>
      <c r="L446" s="33">
        <f t="shared" si="84"/>
        <v>39983.2</v>
      </c>
      <c r="S446" s="52">
        <f t="shared" si="85"/>
        <v>0</v>
      </c>
      <c r="T446" s="52">
        <f t="shared" si="86"/>
        <v>0.05999999999999872</v>
      </c>
      <c r="U446" s="49">
        <f t="shared" si="87"/>
        <v>0</v>
      </c>
      <c r="V446" s="49">
        <f t="shared" si="88"/>
        <v>0</v>
      </c>
      <c r="W446" s="51">
        <f t="shared" si="89"/>
        <v>0</v>
      </c>
      <c r="X446" s="51">
        <f t="shared" si="90"/>
        <v>0</v>
      </c>
      <c r="Y446" s="57">
        <f t="shared" si="91"/>
      </c>
      <c r="Z446" s="57">
        <f t="shared" si="92"/>
      </c>
    </row>
    <row r="447" spans="3:26" ht="12.75">
      <c r="C447" s="21">
        <v>38490</v>
      </c>
      <c r="D447" s="18">
        <v>25.5</v>
      </c>
      <c r="E447" s="18">
        <v>25.84</v>
      </c>
      <c r="F447" s="18">
        <v>25.42</v>
      </c>
      <c r="G447" s="18">
        <v>25.7</v>
      </c>
      <c r="H447" s="19">
        <v>71182400</v>
      </c>
      <c r="I447" s="42">
        <v>25.62</v>
      </c>
      <c r="K447" s="24">
        <f t="shared" si="83"/>
        <v>0.009456264775413725</v>
      </c>
      <c r="L447" s="33">
        <f t="shared" si="84"/>
        <v>71182.4</v>
      </c>
      <c r="S447" s="52">
        <f t="shared" si="85"/>
        <v>0.33999999999999986</v>
      </c>
      <c r="T447" s="52">
        <f t="shared" si="86"/>
        <v>0.1700000000000017</v>
      </c>
      <c r="U447" s="49">
        <f t="shared" si="87"/>
        <v>0</v>
      </c>
      <c r="V447" s="49">
        <f t="shared" si="88"/>
        <v>0</v>
      </c>
      <c r="W447" s="51">
        <f t="shared" si="89"/>
        <v>1</v>
      </c>
      <c r="X447" s="51">
        <f t="shared" si="90"/>
        <v>0</v>
      </c>
      <c r="Y447" s="57">
        <f t="shared" si="91"/>
      </c>
      <c r="Z447" s="57">
        <f t="shared" si="92"/>
      </c>
    </row>
    <row r="448" spans="3:26" ht="12.75">
      <c r="C448" s="21">
        <v>38491</v>
      </c>
      <c r="D448" s="18">
        <v>25.75</v>
      </c>
      <c r="E448" s="18">
        <v>26.05</v>
      </c>
      <c r="F448" s="18">
        <v>25.7</v>
      </c>
      <c r="G448" s="18">
        <v>25.92</v>
      </c>
      <c r="H448" s="19">
        <v>52120800</v>
      </c>
      <c r="I448" s="42">
        <v>25.84</v>
      </c>
      <c r="K448" s="24">
        <f t="shared" si="83"/>
        <v>0.00858704137392663</v>
      </c>
      <c r="L448" s="33">
        <f t="shared" si="84"/>
        <v>52120.8</v>
      </c>
      <c r="S448" s="52">
        <f t="shared" si="85"/>
        <v>0.21000000000000085</v>
      </c>
      <c r="T448" s="52">
        <f t="shared" si="86"/>
        <v>0.2799999999999976</v>
      </c>
      <c r="U448" s="49">
        <f t="shared" si="87"/>
        <v>0</v>
      </c>
      <c r="V448" s="49">
        <f t="shared" si="88"/>
        <v>0</v>
      </c>
      <c r="W448" s="51">
        <f t="shared" si="89"/>
        <v>1</v>
      </c>
      <c r="X448" s="51">
        <f t="shared" si="90"/>
        <v>0</v>
      </c>
      <c r="Y448" s="57">
        <f t="shared" si="91"/>
      </c>
      <c r="Z448" s="57">
        <f t="shared" si="92"/>
      </c>
    </row>
    <row r="449" spans="3:26" ht="12.75">
      <c r="C449" s="21">
        <v>38492</v>
      </c>
      <c r="D449" s="18">
        <v>25.88</v>
      </c>
      <c r="E449" s="18">
        <v>25.92</v>
      </c>
      <c r="F449" s="18">
        <v>25.73</v>
      </c>
      <c r="G449" s="18">
        <v>25.74</v>
      </c>
      <c r="H449" s="19">
        <v>64444500</v>
      </c>
      <c r="I449" s="42">
        <v>25.66</v>
      </c>
      <c r="K449" s="24">
        <f t="shared" si="83"/>
        <v>-0.00696594427244579</v>
      </c>
      <c r="L449" s="33">
        <f t="shared" si="84"/>
        <v>64444.5</v>
      </c>
      <c r="S449" s="52">
        <f t="shared" si="85"/>
        <v>-0.129999999999999</v>
      </c>
      <c r="T449" s="52">
        <f t="shared" si="86"/>
        <v>0.030000000000001137</v>
      </c>
      <c r="U449" s="49">
        <f t="shared" si="87"/>
        <v>1</v>
      </c>
      <c r="V449" s="49">
        <f t="shared" si="88"/>
        <v>0</v>
      </c>
      <c r="W449" s="51">
        <f t="shared" si="89"/>
        <v>0</v>
      </c>
      <c r="X449" s="51">
        <f t="shared" si="90"/>
        <v>0</v>
      </c>
      <c r="Y449" s="57">
        <f t="shared" si="91"/>
      </c>
      <c r="Z449" s="57">
        <f t="shared" si="92"/>
      </c>
    </row>
    <row r="450" spans="3:26" ht="12.75">
      <c r="C450" s="21">
        <v>38495</v>
      </c>
      <c r="D450" s="18">
        <v>25.74</v>
      </c>
      <c r="E450" s="18">
        <v>26.07</v>
      </c>
      <c r="F450" s="18">
        <v>25.74</v>
      </c>
      <c r="G450" s="18">
        <v>25.85</v>
      </c>
      <c r="H450" s="19">
        <v>75421104</v>
      </c>
      <c r="I450" s="42">
        <v>25.77</v>
      </c>
      <c r="K450" s="24">
        <f t="shared" si="83"/>
        <v>0.004286827747466804</v>
      </c>
      <c r="L450" s="33">
        <f t="shared" si="84"/>
        <v>75421.104</v>
      </c>
      <c r="S450" s="52">
        <f t="shared" si="85"/>
        <v>0.14999999999999858</v>
      </c>
      <c r="T450" s="52">
        <f t="shared" si="86"/>
        <v>0.00999999999999801</v>
      </c>
      <c r="U450" s="49">
        <f t="shared" si="87"/>
        <v>0</v>
      </c>
      <c r="V450" s="49">
        <f t="shared" si="88"/>
        <v>0</v>
      </c>
      <c r="W450" s="51">
        <f t="shared" si="89"/>
        <v>1</v>
      </c>
      <c r="X450" s="51">
        <f t="shared" si="90"/>
        <v>0</v>
      </c>
      <c r="Y450" s="57">
        <f t="shared" si="91"/>
        <v>25.85</v>
      </c>
      <c r="Z450" s="57">
        <f t="shared" si="92"/>
      </c>
    </row>
    <row r="451" spans="3:26" ht="12.75">
      <c r="C451" s="21">
        <v>38496</v>
      </c>
      <c r="D451" s="18">
        <v>25.8</v>
      </c>
      <c r="E451" s="18">
        <v>25.88</v>
      </c>
      <c r="F451" s="18">
        <v>25.72</v>
      </c>
      <c r="G451" s="18">
        <v>25.75</v>
      </c>
      <c r="H451" s="19">
        <v>61287700</v>
      </c>
      <c r="I451" s="42">
        <v>25.67</v>
      </c>
      <c r="K451" s="24">
        <f t="shared" si="83"/>
        <v>-0.0038804811796662175</v>
      </c>
      <c r="L451" s="33">
        <f t="shared" si="84"/>
        <v>61287.7</v>
      </c>
      <c r="S451" s="52">
        <f t="shared" si="85"/>
        <v>-0.19000000000000128</v>
      </c>
      <c r="T451" s="52">
        <f t="shared" si="86"/>
        <v>-0.019999999999999574</v>
      </c>
      <c r="U451" s="49">
        <f t="shared" si="87"/>
        <v>0</v>
      </c>
      <c r="V451" s="49">
        <f t="shared" si="88"/>
        <v>0</v>
      </c>
      <c r="W451" s="51">
        <f t="shared" si="89"/>
        <v>0</v>
      </c>
      <c r="X451" s="51">
        <f t="shared" si="90"/>
        <v>1</v>
      </c>
      <c r="Y451" s="57">
        <f t="shared" si="91"/>
      </c>
      <c r="Z451" s="57">
        <f t="shared" si="92"/>
      </c>
    </row>
    <row r="452" spans="3:26" ht="12.75">
      <c r="C452" s="21">
        <v>38497</v>
      </c>
      <c r="D452" s="18">
        <v>25.68</v>
      </c>
      <c r="E452" s="18">
        <v>25.77</v>
      </c>
      <c r="F452" s="18">
        <v>25.5</v>
      </c>
      <c r="G452" s="18">
        <v>25.71</v>
      </c>
      <c r="H452" s="19">
        <v>35749000</v>
      </c>
      <c r="I452" s="42">
        <v>25.63</v>
      </c>
      <c r="K452" s="24">
        <f t="shared" si="83"/>
        <v>-0.00155823918971576</v>
      </c>
      <c r="L452" s="33">
        <f t="shared" si="84"/>
        <v>35749</v>
      </c>
      <c r="S452" s="52">
        <f t="shared" si="85"/>
        <v>-0.10999999999999943</v>
      </c>
      <c r="T452" s="52">
        <f t="shared" si="86"/>
        <v>-0.21999999999999886</v>
      </c>
      <c r="U452" s="49">
        <f t="shared" si="87"/>
        <v>0</v>
      </c>
      <c r="V452" s="49">
        <f t="shared" si="88"/>
        <v>0</v>
      </c>
      <c r="W452" s="51">
        <f t="shared" si="89"/>
        <v>0</v>
      </c>
      <c r="X452" s="51">
        <f t="shared" si="90"/>
        <v>1</v>
      </c>
      <c r="Y452" s="57">
        <f t="shared" si="91"/>
      </c>
      <c r="Z452" s="57">
        <f t="shared" si="92"/>
      </c>
    </row>
    <row r="453" spans="3:26" ht="12.75">
      <c r="C453" s="21">
        <v>38498</v>
      </c>
      <c r="D453" s="18">
        <v>25.75</v>
      </c>
      <c r="E453" s="18">
        <v>26</v>
      </c>
      <c r="F453" s="18">
        <v>25.73</v>
      </c>
      <c r="G453" s="18">
        <v>25.9</v>
      </c>
      <c r="H453" s="19">
        <v>50579200</v>
      </c>
      <c r="I453" s="42">
        <v>25.82</v>
      </c>
      <c r="K453" s="24">
        <f t="shared" si="83"/>
        <v>0.007413187670698429</v>
      </c>
      <c r="L453" s="33">
        <f t="shared" si="84"/>
        <v>50579.2</v>
      </c>
      <c r="S453" s="52">
        <f t="shared" si="85"/>
        <v>0.23000000000000043</v>
      </c>
      <c r="T453" s="52">
        <f t="shared" si="86"/>
        <v>0.23000000000000043</v>
      </c>
      <c r="U453" s="49">
        <f t="shared" si="87"/>
        <v>0</v>
      </c>
      <c r="V453" s="49">
        <f t="shared" si="88"/>
        <v>0</v>
      </c>
      <c r="W453" s="51">
        <f t="shared" si="89"/>
        <v>1</v>
      </c>
      <c r="X453" s="51">
        <f t="shared" si="90"/>
        <v>0</v>
      </c>
      <c r="Y453" s="57">
        <f t="shared" si="91"/>
      </c>
      <c r="Z453" s="57">
        <f t="shared" si="92"/>
      </c>
    </row>
    <row r="454" spans="3:26" ht="12.75">
      <c r="C454" s="21">
        <v>38499</v>
      </c>
      <c r="D454" s="18">
        <v>25.83</v>
      </c>
      <c r="E454" s="18">
        <v>26.09</v>
      </c>
      <c r="F454" s="18">
        <v>25.81</v>
      </c>
      <c r="G454" s="18">
        <v>26.07</v>
      </c>
      <c r="H454" s="19">
        <v>54978000</v>
      </c>
      <c r="I454" s="42">
        <v>25.99</v>
      </c>
      <c r="K454" s="24">
        <f t="shared" si="83"/>
        <v>0.006584043377226845</v>
      </c>
      <c r="L454" s="33">
        <f t="shared" si="84"/>
        <v>54978</v>
      </c>
      <c r="S454" s="52">
        <f t="shared" si="85"/>
        <v>0.08999999999999986</v>
      </c>
      <c r="T454" s="52">
        <f t="shared" si="86"/>
        <v>0.0799999999999983</v>
      </c>
      <c r="U454" s="49">
        <f t="shared" si="87"/>
        <v>0</v>
      </c>
      <c r="V454" s="49">
        <f t="shared" si="88"/>
        <v>0</v>
      </c>
      <c r="W454" s="51">
        <f t="shared" si="89"/>
        <v>1</v>
      </c>
      <c r="X454" s="51">
        <f t="shared" si="90"/>
        <v>0</v>
      </c>
      <c r="Y454" s="57">
        <f t="shared" si="91"/>
      </c>
      <c r="Z454" s="57">
        <f t="shared" si="92"/>
      </c>
    </row>
    <row r="455" spans="3:26" ht="12.75">
      <c r="C455" s="21">
        <v>38503</v>
      </c>
      <c r="D455" s="18">
        <v>25.99</v>
      </c>
      <c r="E455" s="18">
        <v>26.03</v>
      </c>
      <c r="F455" s="18">
        <v>25.75</v>
      </c>
      <c r="G455" s="18">
        <v>25.8</v>
      </c>
      <c r="H455" s="19">
        <v>46131100</v>
      </c>
      <c r="I455" s="42">
        <v>25.72</v>
      </c>
      <c r="K455" s="24">
        <f t="shared" si="83"/>
        <v>-0.010388611004232384</v>
      </c>
      <c r="L455" s="33">
        <f t="shared" si="84"/>
        <v>46131.1</v>
      </c>
      <c r="S455" s="52">
        <f t="shared" si="85"/>
        <v>-0.05999999999999872</v>
      </c>
      <c r="T455" s="52">
        <f t="shared" si="86"/>
        <v>-0.05999999999999872</v>
      </c>
      <c r="U455" s="49">
        <f t="shared" si="87"/>
        <v>0</v>
      </c>
      <c r="V455" s="49">
        <f t="shared" si="88"/>
        <v>0</v>
      </c>
      <c r="W455" s="51">
        <f t="shared" si="89"/>
        <v>0</v>
      </c>
      <c r="X455" s="51">
        <f t="shared" si="90"/>
        <v>1</v>
      </c>
      <c r="Y455" s="57">
        <f t="shared" si="91"/>
      </c>
      <c r="Z455" s="57">
        <f t="shared" si="92"/>
      </c>
    </row>
    <row r="456" spans="3:26" ht="12.75">
      <c r="C456" s="21">
        <v>38504</v>
      </c>
      <c r="D456" s="18">
        <v>25.73</v>
      </c>
      <c r="E456" s="18">
        <v>26</v>
      </c>
      <c r="F456" s="18">
        <v>25.61</v>
      </c>
      <c r="G456" s="18">
        <v>25.81</v>
      </c>
      <c r="H456" s="19">
        <v>54621000</v>
      </c>
      <c r="I456" s="42">
        <v>25.73</v>
      </c>
      <c r="K456" s="24">
        <f t="shared" si="83"/>
        <v>0.0003888024883360597</v>
      </c>
      <c r="L456" s="33">
        <f t="shared" si="84"/>
        <v>54621</v>
      </c>
      <c r="S456" s="52">
        <f t="shared" si="85"/>
        <v>-0.030000000000001137</v>
      </c>
      <c r="T456" s="52">
        <f t="shared" si="86"/>
        <v>-0.14000000000000057</v>
      </c>
      <c r="U456" s="49">
        <f t="shared" si="87"/>
        <v>0</v>
      </c>
      <c r="V456" s="49">
        <f t="shared" si="88"/>
        <v>0</v>
      </c>
      <c r="W456" s="51">
        <f t="shared" si="89"/>
        <v>0</v>
      </c>
      <c r="X456" s="51">
        <f t="shared" si="90"/>
        <v>1</v>
      </c>
      <c r="Y456" s="57">
        <f t="shared" si="91"/>
      </c>
      <c r="Z456" s="57">
        <f t="shared" si="92"/>
      </c>
    </row>
    <row r="457" spans="3:26" ht="12.75">
      <c r="C457" s="21">
        <v>38505</v>
      </c>
      <c r="D457" s="18">
        <v>25.71</v>
      </c>
      <c r="E457" s="18">
        <v>25.86</v>
      </c>
      <c r="F457" s="18">
        <v>25.64</v>
      </c>
      <c r="G457" s="18">
        <v>25.79</v>
      </c>
      <c r="H457" s="19">
        <v>27212500</v>
      </c>
      <c r="I457" s="42">
        <v>25.71</v>
      </c>
      <c r="K457" s="24">
        <f t="shared" si="83"/>
        <v>-0.0007773027594247806</v>
      </c>
      <c r="L457" s="33">
        <f t="shared" si="84"/>
        <v>27212.5</v>
      </c>
      <c r="S457" s="52">
        <f t="shared" si="85"/>
        <v>-0.14000000000000057</v>
      </c>
      <c r="T457" s="52">
        <f t="shared" si="86"/>
        <v>0.030000000000001137</v>
      </c>
      <c r="U457" s="49">
        <f t="shared" si="87"/>
        <v>1</v>
      </c>
      <c r="V457" s="49">
        <f t="shared" si="88"/>
        <v>0</v>
      </c>
      <c r="W457" s="51">
        <f t="shared" si="89"/>
        <v>0</v>
      </c>
      <c r="X457" s="51">
        <f t="shared" si="90"/>
        <v>0</v>
      </c>
      <c r="Y457" s="57">
        <f t="shared" si="91"/>
      </c>
      <c r="Z457" s="57">
        <f t="shared" si="92"/>
      </c>
    </row>
    <row r="458" spans="3:26" ht="12.75">
      <c r="C458" s="21">
        <v>38506</v>
      </c>
      <c r="D458" s="18">
        <v>25.7</v>
      </c>
      <c r="E458" s="18">
        <v>25.81</v>
      </c>
      <c r="F458" s="18">
        <v>25.34</v>
      </c>
      <c r="G458" s="18">
        <v>25.43</v>
      </c>
      <c r="H458" s="19">
        <v>79659504</v>
      </c>
      <c r="I458" s="42">
        <v>25.35</v>
      </c>
      <c r="K458" s="24">
        <f t="shared" si="83"/>
        <v>-0.014002333722286986</v>
      </c>
      <c r="L458" s="33">
        <f t="shared" si="84"/>
        <v>79659.504</v>
      </c>
      <c r="S458" s="52">
        <f t="shared" si="85"/>
        <v>-0.05000000000000071</v>
      </c>
      <c r="T458" s="52">
        <f t="shared" si="86"/>
        <v>-0.3000000000000007</v>
      </c>
      <c r="U458" s="49">
        <f t="shared" si="87"/>
        <v>0</v>
      </c>
      <c r="V458" s="49">
        <f t="shared" si="88"/>
        <v>0</v>
      </c>
      <c r="W458" s="51">
        <f t="shared" si="89"/>
        <v>0</v>
      </c>
      <c r="X458" s="51">
        <f t="shared" si="90"/>
        <v>1</v>
      </c>
      <c r="Y458" s="57">
        <f t="shared" si="91"/>
      </c>
      <c r="Z458" s="57">
        <f t="shared" si="92"/>
        <v>25.43</v>
      </c>
    </row>
    <row r="459" spans="3:26" ht="12.75">
      <c r="C459" s="21">
        <v>38509</v>
      </c>
      <c r="D459" s="18">
        <v>25.38</v>
      </c>
      <c r="E459" s="18">
        <v>25.5</v>
      </c>
      <c r="F459" s="18">
        <v>25.31</v>
      </c>
      <c r="G459" s="18">
        <v>25.37</v>
      </c>
      <c r="H459" s="19">
        <v>40756900</v>
      </c>
      <c r="I459" s="42">
        <v>25.29</v>
      </c>
      <c r="K459" s="24">
        <f t="shared" si="83"/>
        <v>-0.002366863905325478</v>
      </c>
      <c r="L459" s="33">
        <f t="shared" si="84"/>
        <v>40756.9</v>
      </c>
      <c r="S459" s="52">
        <f t="shared" si="85"/>
        <v>-0.3099999999999987</v>
      </c>
      <c r="T459" s="52">
        <f t="shared" si="86"/>
        <v>-0.030000000000001137</v>
      </c>
      <c r="U459" s="49">
        <f t="shared" si="87"/>
        <v>0</v>
      </c>
      <c r="V459" s="49">
        <f t="shared" si="88"/>
        <v>0</v>
      </c>
      <c r="W459" s="51">
        <f t="shared" si="89"/>
        <v>0</v>
      </c>
      <c r="X459" s="51">
        <f t="shared" si="90"/>
        <v>1</v>
      </c>
      <c r="Y459" s="57">
        <f t="shared" si="91"/>
      </c>
      <c r="Z459" s="57">
        <f t="shared" si="92"/>
      </c>
    </row>
    <row r="460" spans="3:26" ht="12.75">
      <c r="C460" s="21">
        <v>38510</v>
      </c>
      <c r="D460" s="18">
        <v>25.33</v>
      </c>
      <c r="E460" s="18">
        <v>25.83</v>
      </c>
      <c r="F460" s="18">
        <v>25.31</v>
      </c>
      <c r="G460" s="18">
        <v>25.51</v>
      </c>
      <c r="H460" s="19">
        <v>54511400</v>
      </c>
      <c r="I460" s="42">
        <v>25.43</v>
      </c>
      <c r="K460" s="24">
        <f t="shared" si="83"/>
        <v>0.005535784895215556</v>
      </c>
      <c r="L460" s="33">
        <f t="shared" si="84"/>
        <v>54511.4</v>
      </c>
      <c r="S460" s="52">
        <f t="shared" si="85"/>
        <v>0.3299999999999983</v>
      </c>
      <c r="T460" s="52">
        <f t="shared" si="86"/>
        <v>0</v>
      </c>
      <c r="U460" s="49">
        <f t="shared" si="87"/>
        <v>0</v>
      </c>
      <c r="V460" s="49">
        <f t="shared" si="88"/>
        <v>0</v>
      </c>
      <c r="W460" s="51">
        <f t="shared" si="89"/>
        <v>0</v>
      </c>
      <c r="X460" s="51">
        <f t="shared" si="90"/>
        <v>0</v>
      </c>
      <c r="Y460" s="57">
        <f t="shared" si="91"/>
      </c>
      <c r="Z460" s="57">
        <f t="shared" si="92"/>
      </c>
    </row>
    <row r="461" spans="3:26" ht="12.75">
      <c r="C461" s="21">
        <v>38511</v>
      </c>
      <c r="D461" s="18">
        <v>25.55</v>
      </c>
      <c r="E461" s="18">
        <v>25.62</v>
      </c>
      <c r="F461" s="18">
        <v>25.34</v>
      </c>
      <c r="G461" s="18">
        <v>25.4</v>
      </c>
      <c r="H461" s="19">
        <v>45369700</v>
      </c>
      <c r="I461" s="42">
        <v>25.32</v>
      </c>
      <c r="K461" s="24">
        <f t="shared" si="83"/>
        <v>-0.004325599685410908</v>
      </c>
      <c r="L461" s="33">
        <f t="shared" si="84"/>
        <v>45369.7</v>
      </c>
      <c r="S461" s="52">
        <f t="shared" si="85"/>
        <v>-0.2099999999999973</v>
      </c>
      <c r="T461" s="52">
        <f t="shared" si="86"/>
        <v>0.030000000000001137</v>
      </c>
      <c r="U461" s="49">
        <f t="shared" si="87"/>
        <v>1</v>
      </c>
      <c r="V461" s="49">
        <f t="shared" si="88"/>
        <v>0</v>
      </c>
      <c r="W461" s="51">
        <f t="shared" si="89"/>
        <v>0</v>
      </c>
      <c r="X461" s="51">
        <f t="shared" si="90"/>
        <v>0</v>
      </c>
      <c r="Y461" s="57">
        <f t="shared" si="91"/>
      </c>
      <c r="Z461" s="57">
        <f t="shared" si="92"/>
      </c>
    </row>
    <row r="462" spans="3:26" ht="12.75">
      <c r="C462" s="21">
        <v>38512</v>
      </c>
      <c r="D462" s="18">
        <v>25.4</v>
      </c>
      <c r="E462" s="18">
        <v>25.61</v>
      </c>
      <c r="F462" s="18">
        <v>25.35</v>
      </c>
      <c r="G462" s="18">
        <v>25.51</v>
      </c>
      <c r="H462" s="19">
        <v>52767900</v>
      </c>
      <c r="I462" s="42">
        <v>25.43</v>
      </c>
      <c r="K462" s="24">
        <f t="shared" si="83"/>
        <v>0.004344391785150004</v>
      </c>
      <c r="L462" s="33">
        <f t="shared" si="84"/>
        <v>52767.9</v>
      </c>
      <c r="S462" s="52">
        <f t="shared" si="85"/>
        <v>-0.010000000000001563</v>
      </c>
      <c r="T462" s="52">
        <f t="shared" si="86"/>
        <v>0.010000000000001563</v>
      </c>
      <c r="U462" s="49">
        <f t="shared" si="87"/>
        <v>1</v>
      </c>
      <c r="V462" s="49">
        <f t="shared" si="88"/>
        <v>0</v>
      </c>
      <c r="W462" s="51">
        <f t="shared" si="89"/>
        <v>0</v>
      </c>
      <c r="X462" s="51">
        <f t="shared" si="90"/>
        <v>0</v>
      </c>
      <c r="Y462" s="57">
        <f t="shared" si="91"/>
      </c>
      <c r="Z462" s="57">
        <f t="shared" si="92"/>
      </c>
    </row>
    <row r="463" spans="3:26" ht="12.75">
      <c r="C463" s="21">
        <v>38513</v>
      </c>
      <c r="D463" s="18">
        <v>25.49</v>
      </c>
      <c r="E463" s="18">
        <v>25.52</v>
      </c>
      <c r="F463" s="18">
        <v>25.34</v>
      </c>
      <c r="G463" s="18">
        <v>25.43</v>
      </c>
      <c r="H463" s="19">
        <v>39459800</v>
      </c>
      <c r="I463" s="42">
        <v>25.35</v>
      </c>
      <c r="K463" s="24">
        <f t="shared" si="83"/>
        <v>-0.003145890680298802</v>
      </c>
      <c r="L463" s="33">
        <f t="shared" si="84"/>
        <v>39459.8</v>
      </c>
      <c r="S463" s="52">
        <f t="shared" si="85"/>
        <v>-0.08999999999999986</v>
      </c>
      <c r="T463" s="52">
        <f t="shared" si="86"/>
        <v>-0.010000000000001563</v>
      </c>
      <c r="U463" s="49">
        <f t="shared" si="87"/>
        <v>0</v>
      </c>
      <c r="V463" s="49">
        <f t="shared" si="88"/>
        <v>0</v>
      </c>
      <c r="W463" s="51">
        <f t="shared" si="89"/>
        <v>0</v>
      </c>
      <c r="X463" s="51">
        <f t="shared" si="90"/>
        <v>1</v>
      </c>
      <c r="Y463" s="57">
        <f t="shared" si="91"/>
      </c>
      <c r="Z463" s="57">
        <f t="shared" si="92"/>
        <v>25.43</v>
      </c>
    </row>
    <row r="464" spans="3:26" ht="12.75">
      <c r="C464" s="21">
        <v>38516</v>
      </c>
      <c r="D464" s="18">
        <v>25.36</v>
      </c>
      <c r="E464" s="18">
        <v>25.49</v>
      </c>
      <c r="F464" s="18">
        <v>25.26</v>
      </c>
      <c r="G464" s="18">
        <v>25.31</v>
      </c>
      <c r="H464" s="19">
        <v>49104100</v>
      </c>
      <c r="I464" s="42">
        <v>25.24</v>
      </c>
      <c r="K464" s="24">
        <f t="shared" si="83"/>
        <v>-0.004339250493096802</v>
      </c>
      <c r="L464" s="33">
        <f t="shared" si="84"/>
        <v>49104.1</v>
      </c>
      <c r="S464" s="52">
        <f t="shared" si="85"/>
        <v>-0.030000000000001137</v>
      </c>
      <c r="T464" s="52">
        <f t="shared" si="86"/>
        <v>-0.0799999999999983</v>
      </c>
      <c r="U464" s="49">
        <f t="shared" si="87"/>
        <v>0</v>
      </c>
      <c r="V464" s="49">
        <f t="shared" si="88"/>
        <v>0</v>
      </c>
      <c r="W464" s="51">
        <f t="shared" si="89"/>
        <v>0</v>
      </c>
      <c r="X464" s="51">
        <f t="shared" si="90"/>
        <v>1</v>
      </c>
      <c r="Y464" s="57">
        <f t="shared" si="91"/>
      </c>
      <c r="Z464" s="57">
        <f t="shared" si="92"/>
      </c>
    </row>
    <row r="465" spans="3:26" ht="12.75">
      <c r="C465" s="21">
        <v>38517</v>
      </c>
      <c r="D465" s="18">
        <v>25.31</v>
      </c>
      <c r="E465" s="18">
        <v>25.44</v>
      </c>
      <c r="F465" s="18">
        <v>25.24</v>
      </c>
      <c r="G465" s="18">
        <v>25.36</v>
      </c>
      <c r="H465" s="19">
        <v>44243300</v>
      </c>
      <c r="I465" s="42">
        <v>25.28</v>
      </c>
      <c r="K465" s="24">
        <f t="shared" si="83"/>
        <v>0.0015847860538829028</v>
      </c>
      <c r="L465" s="33">
        <f t="shared" si="84"/>
        <v>44243.3</v>
      </c>
      <c r="S465" s="52">
        <f t="shared" si="85"/>
        <v>-0.04999999999999716</v>
      </c>
      <c r="T465" s="52">
        <f t="shared" si="86"/>
        <v>-0.020000000000003126</v>
      </c>
      <c r="U465" s="49">
        <f t="shared" si="87"/>
        <v>0</v>
      </c>
      <c r="V465" s="49">
        <f t="shared" si="88"/>
        <v>0</v>
      </c>
      <c r="W465" s="51">
        <f t="shared" si="89"/>
        <v>0</v>
      </c>
      <c r="X465" s="51">
        <f t="shared" si="90"/>
        <v>1</v>
      </c>
      <c r="Y465" s="57">
        <f t="shared" si="91"/>
      </c>
      <c r="Z465" s="57">
        <f t="shared" si="92"/>
      </c>
    </row>
    <row r="466" spans="3:26" ht="12.75">
      <c r="C466" s="21">
        <v>38518</v>
      </c>
      <c r="D466" s="18">
        <v>25.4</v>
      </c>
      <c r="E466" s="18">
        <v>25.41</v>
      </c>
      <c r="F466" s="18">
        <v>25.11</v>
      </c>
      <c r="G466" s="18">
        <v>25.26</v>
      </c>
      <c r="H466" s="19">
        <v>50764800</v>
      </c>
      <c r="I466" s="42">
        <v>25.19</v>
      </c>
      <c r="K466" s="24">
        <f t="shared" si="83"/>
        <v>-0.0035601265822784445</v>
      </c>
      <c r="L466" s="33">
        <f t="shared" si="84"/>
        <v>50764.8</v>
      </c>
      <c r="S466" s="52">
        <f t="shared" si="85"/>
        <v>-0.030000000000001137</v>
      </c>
      <c r="T466" s="52">
        <f t="shared" si="86"/>
        <v>-0.129999999999999</v>
      </c>
      <c r="U466" s="49">
        <f t="shared" si="87"/>
        <v>0</v>
      </c>
      <c r="V466" s="49">
        <f t="shared" si="88"/>
        <v>0</v>
      </c>
      <c r="W466" s="51">
        <f t="shared" si="89"/>
        <v>0</v>
      </c>
      <c r="X466" s="51">
        <f t="shared" si="90"/>
        <v>1</v>
      </c>
      <c r="Y466" s="57">
        <f t="shared" si="91"/>
      </c>
      <c r="Z466" s="57">
        <f t="shared" si="92"/>
      </c>
    </row>
    <row r="467" spans="3:26" ht="12.75">
      <c r="C467" s="21">
        <v>38519</v>
      </c>
      <c r="D467" s="18">
        <v>25.22</v>
      </c>
      <c r="E467" s="18">
        <v>25.23</v>
      </c>
      <c r="F467" s="18">
        <v>24.95</v>
      </c>
      <c r="G467" s="18">
        <v>25.04</v>
      </c>
      <c r="H467" s="19">
        <v>65918800</v>
      </c>
      <c r="I467" s="42">
        <v>24.97</v>
      </c>
      <c r="K467" s="24">
        <f t="shared" si="83"/>
        <v>-0.008733624454148603</v>
      </c>
      <c r="L467" s="33">
        <f t="shared" si="84"/>
        <v>65918.8</v>
      </c>
      <c r="S467" s="52">
        <f t="shared" si="85"/>
        <v>-0.17999999999999972</v>
      </c>
      <c r="T467" s="52">
        <f t="shared" si="86"/>
        <v>-0.16000000000000014</v>
      </c>
      <c r="U467" s="49">
        <f t="shared" si="87"/>
        <v>0</v>
      </c>
      <c r="V467" s="49">
        <f t="shared" si="88"/>
        <v>0</v>
      </c>
      <c r="W467" s="51">
        <f t="shared" si="89"/>
        <v>0</v>
      </c>
      <c r="X467" s="51">
        <f t="shared" si="90"/>
        <v>1</v>
      </c>
      <c r="Y467" s="57">
        <f t="shared" si="91"/>
      </c>
      <c r="Z467" s="57">
        <f t="shared" si="92"/>
      </c>
    </row>
    <row r="468" spans="3:26" ht="12.75">
      <c r="C468" s="21">
        <v>38520</v>
      </c>
      <c r="D468" s="18">
        <v>25.27</v>
      </c>
      <c r="E468" s="18">
        <v>25.29</v>
      </c>
      <c r="F468" s="18">
        <v>24.92</v>
      </c>
      <c r="G468" s="18">
        <v>25.04</v>
      </c>
      <c r="H468" s="19">
        <v>90821296</v>
      </c>
      <c r="I468" s="42">
        <v>24.97</v>
      </c>
      <c r="K468" s="24">
        <f t="shared" si="83"/>
        <v>0</v>
      </c>
      <c r="L468" s="33">
        <f t="shared" si="84"/>
        <v>90821.296</v>
      </c>
      <c r="S468" s="52">
        <f t="shared" si="85"/>
        <v>0.05999999999999872</v>
      </c>
      <c r="T468" s="52">
        <f t="shared" si="86"/>
        <v>-0.029999999999997584</v>
      </c>
      <c r="U468" s="49">
        <f t="shared" si="87"/>
        <v>0</v>
      </c>
      <c r="V468" s="49">
        <f t="shared" si="88"/>
        <v>1</v>
      </c>
      <c r="W468" s="51">
        <f t="shared" si="89"/>
        <v>0</v>
      </c>
      <c r="X468" s="51">
        <f t="shared" si="90"/>
        <v>0</v>
      </c>
      <c r="Y468" s="57">
        <f t="shared" si="91"/>
      </c>
      <c r="Z468" s="57">
        <f t="shared" si="92"/>
      </c>
    </row>
    <row r="469" spans="3:26" ht="12.75">
      <c r="C469" s="21">
        <v>38523</v>
      </c>
      <c r="D469" s="18">
        <v>24.98</v>
      </c>
      <c r="E469" s="18">
        <v>25.28</v>
      </c>
      <c r="F469" s="18">
        <v>24.93</v>
      </c>
      <c r="G469" s="18">
        <v>25.11</v>
      </c>
      <c r="H469" s="19">
        <v>50538900</v>
      </c>
      <c r="I469" s="42">
        <v>25.04</v>
      </c>
      <c r="K469" s="24">
        <f t="shared" si="83"/>
        <v>0.0028033640368441137</v>
      </c>
      <c r="L469" s="33">
        <f t="shared" si="84"/>
        <v>50538.9</v>
      </c>
      <c r="S469" s="52">
        <f t="shared" si="85"/>
        <v>-0.00999999999999801</v>
      </c>
      <c r="T469" s="52">
        <f t="shared" si="86"/>
        <v>0.00999999999999801</v>
      </c>
      <c r="U469" s="49">
        <f t="shared" si="87"/>
        <v>1</v>
      </c>
      <c r="V469" s="49">
        <f t="shared" si="88"/>
        <v>0</v>
      </c>
      <c r="W469" s="51">
        <f t="shared" si="89"/>
        <v>0</v>
      </c>
      <c r="X469" s="51">
        <f t="shared" si="90"/>
        <v>0</v>
      </c>
      <c r="Y469" s="57">
        <f t="shared" si="91"/>
      </c>
      <c r="Z469" s="57">
        <f t="shared" si="92"/>
      </c>
    </row>
    <row r="470" spans="3:26" ht="12.75">
      <c r="C470" s="21">
        <v>38524</v>
      </c>
      <c r="D470" s="18">
        <v>25.08</v>
      </c>
      <c r="E470" s="18">
        <v>25.19</v>
      </c>
      <c r="F470" s="18">
        <v>25.04</v>
      </c>
      <c r="G470" s="18">
        <v>25.15</v>
      </c>
      <c r="H470" s="19">
        <v>81084000</v>
      </c>
      <c r="I470" s="42">
        <v>25.08</v>
      </c>
      <c r="K470" s="24">
        <f t="shared" si="83"/>
        <v>0.0015974440894568342</v>
      </c>
      <c r="L470" s="33">
        <f t="shared" si="84"/>
        <v>81084</v>
      </c>
      <c r="S470" s="52">
        <f t="shared" si="85"/>
        <v>-0.08999999999999986</v>
      </c>
      <c r="T470" s="52">
        <f t="shared" si="86"/>
        <v>0.10999999999999943</v>
      </c>
      <c r="U470" s="49">
        <f t="shared" si="87"/>
        <v>1</v>
      </c>
      <c r="V470" s="49">
        <f t="shared" si="88"/>
        <v>0</v>
      </c>
      <c r="W470" s="51">
        <f t="shared" si="89"/>
        <v>0</v>
      </c>
      <c r="X470" s="51">
        <f t="shared" si="90"/>
        <v>0</v>
      </c>
      <c r="Y470" s="57">
        <f t="shared" si="91"/>
      </c>
      <c r="Z470" s="57">
        <f t="shared" si="92"/>
      </c>
    </row>
    <row r="471" spans="3:26" ht="12.75">
      <c r="C471" s="21">
        <v>38525</v>
      </c>
      <c r="D471" s="18">
        <v>25.11</v>
      </c>
      <c r="E471" s="18">
        <v>25.26</v>
      </c>
      <c r="F471" s="18">
        <v>25.03</v>
      </c>
      <c r="G471" s="18">
        <v>25.07</v>
      </c>
      <c r="H471" s="19">
        <v>60492700</v>
      </c>
      <c r="I471" s="42">
        <v>25</v>
      </c>
      <c r="K471" s="24">
        <f t="shared" si="83"/>
        <v>-0.0031897926634768536</v>
      </c>
      <c r="L471" s="33">
        <f t="shared" si="84"/>
        <v>60492.7</v>
      </c>
      <c r="S471" s="52">
        <f t="shared" si="85"/>
        <v>0.07000000000000028</v>
      </c>
      <c r="T471" s="52">
        <f t="shared" si="86"/>
        <v>-0.00999999999999801</v>
      </c>
      <c r="U471" s="49">
        <f t="shared" si="87"/>
        <v>0</v>
      </c>
      <c r="V471" s="49">
        <f t="shared" si="88"/>
        <v>1</v>
      </c>
      <c r="W471" s="51">
        <f t="shared" si="89"/>
        <v>0</v>
      </c>
      <c r="X471" s="51">
        <f t="shared" si="90"/>
        <v>0</v>
      </c>
      <c r="Y471" s="57">
        <f t="shared" si="91"/>
      </c>
      <c r="Z471" s="57">
        <f t="shared" si="92"/>
      </c>
    </row>
    <row r="472" spans="3:26" ht="12.75">
      <c r="C472" s="21">
        <v>38526</v>
      </c>
      <c r="D472" s="18">
        <v>25.17</v>
      </c>
      <c r="E472" s="18">
        <v>25.62</v>
      </c>
      <c r="F472" s="18">
        <v>25.15</v>
      </c>
      <c r="G472" s="18">
        <v>25.31</v>
      </c>
      <c r="H472" s="19">
        <v>105159800</v>
      </c>
      <c r="I472" s="42">
        <v>25.24</v>
      </c>
      <c r="K472" s="24">
        <f t="shared" si="83"/>
        <v>0.009599999999999831</v>
      </c>
      <c r="L472" s="33">
        <f t="shared" si="84"/>
        <v>105159.8</v>
      </c>
      <c r="S472" s="52">
        <f t="shared" si="85"/>
        <v>0.35999999999999943</v>
      </c>
      <c r="T472" s="52">
        <f t="shared" si="86"/>
        <v>0.11999999999999744</v>
      </c>
      <c r="U472" s="49">
        <f t="shared" si="87"/>
        <v>0</v>
      </c>
      <c r="V472" s="49">
        <f t="shared" si="88"/>
        <v>0</v>
      </c>
      <c r="W472" s="51">
        <f t="shared" si="89"/>
        <v>1</v>
      </c>
      <c r="X472" s="51">
        <f t="shared" si="90"/>
        <v>0</v>
      </c>
      <c r="Y472" s="57">
        <f t="shared" si="91"/>
      </c>
      <c r="Z472" s="57">
        <f t="shared" si="92"/>
      </c>
    </row>
    <row r="473" spans="3:26" ht="12.75">
      <c r="C473" s="21">
        <v>38527</v>
      </c>
      <c r="D473" s="18">
        <v>25.22</v>
      </c>
      <c r="E473" s="18">
        <v>25.4</v>
      </c>
      <c r="F473" s="18">
        <v>25.04</v>
      </c>
      <c r="G473" s="18">
        <v>25.04</v>
      </c>
      <c r="H473" s="19">
        <v>57970700</v>
      </c>
      <c r="I473" s="42">
        <v>24.97</v>
      </c>
      <c r="K473" s="24">
        <f t="shared" si="83"/>
        <v>-0.010697305863708428</v>
      </c>
      <c r="L473" s="33">
        <f t="shared" si="84"/>
        <v>57970.7</v>
      </c>
      <c r="S473" s="52">
        <f t="shared" si="85"/>
        <v>-0.22000000000000242</v>
      </c>
      <c r="T473" s="52">
        <f t="shared" si="86"/>
        <v>-0.10999999999999943</v>
      </c>
      <c r="U473" s="49">
        <f t="shared" si="87"/>
        <v>0</v>
      </c>
      <c r="V473" s="49">
        <f t="shared" si="88"/>
        <v>0</v>
      </c>
      <c r="W473" s="51">
        <f t="shared" si="89"/>
        <v>0</v>
      </c>
      <c r="X473" s="51">
        <f t="shared" si="90"/>
        <v>1</v>
      </c>
      <c r="Y473" s="57">
        <f t="shared" si="91"/>
      </c>
      <c r="Z473" s="57">
        <f t="shared" si="92"/>
      </c>
    </row>
    <row r="474" spans="3:26" ht="12.75">
      <c r="C474" s="21">
        <v>38530</v>
      </c>
      <c r="D474" s="18">
        <v>25.07</v>
      </c>
      <c r="E474" s="18">
        <v>25.25</v>
      </c>
      <c r="F474" s="18">
        <v>25.03</v>
      </c>
      <c r="G474" s="18">
        <v>25.05</v>
      </c>
      <c r="H474" s="19">
        <v>61636200</v>
      </c>
      <c r="I474" s="42">
        <v>24.98</v>
      </c>
      <c r="K474" s="24">
        <f t="shared" si="83"/>
        <v>0.00040048057669217485</v>
      </c>
      <c r="L474" s="33">
        <f t="shared" si="84"/>
        <v>61636.2</v>
      </c>
      <c r="S474" s="52">
        <f t="shared" si="85"/>
        <v>-0.14999999999999858</v>
      </c>
      <c r="T474" s="52">
        <f t="shared" si="86"/>
        <v>-0.00999999999999801</v>
      </c>
      <c r="U474" s="49">
        <f t="shared" si="87"/>
        <v>0</v>
      </c>
      <c r="V474" s="49">
        <f t="shared" si="88"/>
        <v>0</v>
      </c>
      <c r="W474" s="51">
        <f t="shared" si="89"/>
        <v>0</v>
      </c>
      <c r="X474" s="51">
        <f t="shared" si="90"/>
        <v>1</v>
      </c>
      <c r="Y474" s="57">
        <f t="shared" si="91"/>
      </c>
      <c r="Z474" s="57">
        <f t="shared" si="92"/>
      </c>
    </row>
    <row r="475" spans="3:26" ht="12.75">
      <c r="C475" s="21">
        <v>38531</v>
      </c>
      <c r="D475" s="18">
        <v>25.09</v>
      </c>
      <c r="E475" s="18">
        <v>25.2</v>
      </c>
      <c r="F475" s="18">
        <v>25.03</v>
      </c>
      <c r="G475" s="18">
        <v>25.07</v>
      </c>
      <c r="H475" s="19">
        <v>53058100</v>
      </c>
      <c r="I475" s="42">
        <v>25</v>
      </c>
      <c r="K475" s="24">
        <f t="shared" si="83"/>
        <v>0.0008006405124099114</v>
      </c>
      <c r="L475" s="33">
        <f t="shared" si="84"/>
        <v>53058.1</v>
      </c>
      <c r="S475" s="52">
        <f t="shared" si="85"/>
        <v>-0.05000000000000071</v>
      </c>
      <c r="T475" s="52">
        <f t="shared" si="86"/>
        <v>0</v>
      </c>
      <c r="U475" s="49">
        <f t="shared" si="87"/>
        <v>0</v>
      </c>
      <c r="V475" s="49">
        <f t="shared" si="88"/>
        <v>0</v>
      </c>
      <c r="W475" s="51">
        <f t="shared" si="89"/>
        <v>0</v>
      </c>
      <c r="X475" s="51">
        <f t="shared" si="90"/>
        <v>0</v>
      </c>
      <c r="Y475" s="57">
        <f t="shared" si="91"/>
      </c>
      <c r="Z475" s="57">
        <f t="shared" si="92"/>
      </c>
    </row>
    <row r="476" spans="3:26" ht="12.75">
      <c r="C476" s="21">
        <v>38532</v>
      </c>
      <c r="D476" s="18">
        <v>25.22</v>
      </c>
      <c r="E476" s="18">
        <v>25.32</v>
      </c>
      <c r="F476" s="18">
        <v>25</v>
      </c>
      <c r="G476" s="18">
        <v>25.09</v>
      </c>
      <c r="H476" s="19">
        <v>55859900</v>
      </c>
      <c r="I476" s="42">
        <v>25.02</v>
      </c>
      <c r="K476" s="24">
        <f t="shared" si="83"/>
        <v>0.0007999999999999119</v>
      </c>
      <c r="L476" s="33">
        <f t="shared" si="84"/>
        <v>55859.9</v>
      </c>
      <c r="S476" s="52">
        <f t="shared" si="85"/>
        <v>0.120000000000001</v>
      </c>
      <c r="T476" s="52">
        <f t="shared" si="86"/>
        <v>-0.030000000000001137</v>
      </c>
      <c r="U476" s="49">
        <f t="shared" si="87"/>
        <v>0</v>
      </c>
      <c r="V476" s="49">
        <f t="shared" si="88"/>
        <v>1</v>
      </c>
      <c r="W476" s="51">
        <f t="shared" si="89"/>
        <v>0</v>
      </c>
      <c r="X476" s="51">
        <f t="shared" si="90"/>
        <v>0</v>
      </c>
      <c r="Y476" s="57">
        <f t="shared" si="91"/>
      </c>
      <c r="Z476" s="57">
        <f t="shared" si="92"/>
      </c>
    </row>
    <row r="477" spans="3:26" ht="12.75">
      <c r="C477" s="21">
        <v>38533</v>
      </c>
      <c r="D477" s="18">
        <v>25.06</v>
      </c>
      <c r="E477" s="18">
        <v>25.14</v>
      </c>
      <c r="F477" s="18">
        <v>24.82</v>
      </c>
      <c r="G477" s="18">
        <v>24.84</v>
      </c>
      <c r="H477" s="19">
        <v>82018200</v>
      </c>
      <c r="I477" s="42">
        <v>24.77</v>
      </c>
      <c r="K477" s="24">
        <f t="shared" si="83"/>
        <v>-0.009992006394884068</v>
      </c>
      <c r="L477" s="33">
        <f t="shared" si="84"/>
        <v>82018.2</v>
      </c>
      <c r="S477" s="52">
        <f t="shared" si="85"/>
        <v>-0.17999999999999972</v>
      </c>
      <c r="T477" s="52">
        <f t="shared" si="86"/>
        <v>-0.17999999999999972</v>
      </c>
      <c r="U477" s="49">
        <f t="shared" si="87"/>
        <v>0</v>
      </c>
      <c r="V477" s="49">
        <f t="shared" si="88"/>
        <v>0</v>
      </c>
      <c r="W477" s="51">
        <f t="shared" si="89"/>
        <v>0</v>
      </c>
      <c r="X477" s="51">
        <f t="shared" si="90"/>
        <v>1</v>
      </c>
      <c r="Y477" s="57">
        <f t="shared" si="91"/>
      </c>
      <c r="Z477" s="57">
        <f t="shared" si="92"/>
      </c>
    </row>
    <row r="478" spans="3:26" ht="12.75">
      <c r="C478" s="21">
        <v>38534</v>
      </c>
      <c r="D478" s="18">
        <v>24.85</v>
      </c>
      <c r="E478" s="18">
        <v>24.99</v>
      </c>
      <c r="F478" s="18">
        <v>24.67</v>
      </c>
      <c r="G478" s="18">
        <v>24.71</v>
      </c>
      <c r="H478" s="19">
        <v>69718400</v>
      </c>
      <c r="I478" s="42">
        <v>24.64</v>
      </c>
      <c r="K478" s="24">
        <f t="shared" si="83"/>
        <v>-0.005248284214775856</v>
      </c>
      <c r="L478" s="33">
        <f t="shared" si="84"/>
        <v>69718.4</v>
      </c>
      <c r="S478" s="52">
        <f t="shared" si="85"/>
        <v>-0.15000000000000213</v>
      </c>
      <c r="T478" s="52">
        <f t="shared" si="86"/>
        <v>-0.14999999999999858</v>
      </c>
      <c r="U478" s="49">
        <f t="shared" si="87"/>
        <v>0</v>
      </c>
      <c r="V478" s="49">
        <f t="shared" si="88"/>
        <v>0</v>
      </c>
      <c r="W478" s="51">
        <f t="shared" si="89"/>
        <v>0</v>
      </c>
      <c r="X478" s="51">
        <f t="shared" si="90"/>
        <v>1</v>
      </c>
      <c r="Y478" s="57">
        <f t="shared" si="91"/>
      </c>
      <c r="Z478" s="57">
        <f t="shared" si="92"/>
      </c>
    </row>
    <row r="479" spans="3:26" ht="12.75">
      <c r="C479" s="21">
        <v>38538</v>
      </c>
      <c r="D479" s="18">
        <v>24.66</v>
      </c>
      <c r="E479" s="18">
        <v>25.19</v>
      </c>
      <c r="F479" s="18">
        <v>24.62</v>
      </c>
      <c r="G479" s="18">
        <v>24.98</v>
      </c>
      <c r="H479" s="19">
        <v>61883500</v>
      </c>
      <c r="I479" s="42">
        <v>24.91</v>
      </c>
      <c r="K479" s="24">
        <f t="shared" si="83"/>
        <v>0.010957792207792139</v>
      </c>
      <c r="L479" s="33">
        <f t="shared" si="84"/>
        <v>61883.5</v>
      </c>
      <c r="S479" s="52">
        <f t="shared" si="85"/>
        <v>0.20000000000000284</v>
      </c>
      <c r="T479" s="52">
        <f t="shared" si="86"/>
        <v>-0.05000000000000071</v>
      </c>
      <c r="U479" s="49">
        <f t="shared" si="87"/>
        <v>0</v>
      </c>
      <c r="V479" s="49">
        <f t="shared" si="88"/>
        <v>1</v>
      </c>
      <c r="W479" s="51">
        <f t="shared" si="89"/>
        <v>0</v>
      </c>
      <c r="X479" s="51">
        <f t="shared" si="90"/>
        <v>0</v>
      </c>
      <c r="Y479" s="57">
        <f t="shared" si="91"/>
      </c>
      <c r="Z479" s="57">
        <f t="shared" si="92"/>
      </c>
    </row>
    <row r="480" spans="3:26" ht="12.75">
      <c r="C480" s="21">
        <v>38539</v>
      </c>
      <c r="D480" s="18">
        <v>24.97</v>
      </c>
      <c r="E480" s="18">
        <v>25.08</v>
      </c>
      <c r="F480" s="18">
        <v>24.69</v>
      </c>
      <c r="G480" s="18">
        <v>24.7</v>
      </c>
      <c r="H480" s="19">
        <v>64214600</v>
      </c>
      <c r="I480" s="42">
        <v>24.63</v>
      </c>
      <c r="K480" s="24">
        <f t="shared" si="83"/>
        <v>-0.011240465676435218</v>
      </c>
      <c r="L480" s="33">
        <f t="shared" si="84"/>
        <v>64214.6</v>
      </c>
      <c r="S480" s="52">
        <f t="shared" si="85"/>
        <v>-0.11000000000000298</v>
      </c>
      <c r="T480" s="52">
        <f t="shared" si="86"/>
        <v>0.07000000000000028</v>
      </c>
      <c r="U480" s="49">
        <f t="shared" si="87"/>
        <v>1</v>
      </c>
      <c r="V480" s="49">
        <f t="shared" si="88"/>
        <v>0</v>
      </c>
      <c r="W480" s="51">
        <f t="shared" si="89"/>
        <v>0</v>
      </c>
      <c r="X480" s="51">
        <f t="shared" si="90"/>
        <v>0</v>
      </c>
      <c r="Y480" s="57">
        <f t="shared" si="91"/>
      </c>
      <c r="Z480" s="57">
        <f t="shared" si="92"/>
      </c>
    </row>
    <row r="481" spans="3:26" ht="12.75">
      <c r="C481" s="21">
        <v>38540</v>
      </c>
      <c r="D481" s="18">
        <v>24.58</v>
      </c>
      <c r="E481" s="18">
        <v>24.71</v>
      </c>
      <c r="F481" s="18">
        <v>24.5</v>
      </c>
      <c r="G481" s="18">
        <v>24.65</v>
      </c>
      <c r="H481" s="19">
        <v>80082896</v>
      </c>
      <c r="I481" s="42">
        <v>24.58</v>
      </c>
      <c r="K481" s="24">
        <f t="shared" si="83"/>
        <v>-0.002030044660982555</v>
      </c>
      <c r="L481" s="33">
        <f t="shared" si="84"/>
        <v>80082.896</v>
      </c>
      <c r="S481" s="52">
        <f t="shared" si="85"/>
        <v>-0.36999999999999744</v>
      </c>
      <c r="T481" s="52">
        <f t="shared" si="86"/>
        <v>-0.19000000000000128</v>
      </c>
      <c r="U481" s="49">
        <f t="shared" si="87"/>
        <v>0</v>
      </c>
      <c r="V481" s="49">
        <f t="shared" si="88"/>
        <v>0</v>
      </c>
      <c r="W481" s="51">
        <f t="shared" si="89"/>
        <v>0</v>
      </c>
      <c r="X481" s="51">
        <f t="shared" si="90"/>
        <v>1</v>
      </c>
      <c r="Y481" s="57">
        <f t="shared" si="91"/>
      </c>
      <c r="Z481" s="57">
        <f t="shared" si="92"/>
        <v>24.65</v>
      </c>
    </row>
    <row r="482" spans="3:26" ht="12.75">
      <c r="C482" s="21">
        <v>38541</v>
      </c>
      <c r="D482" s="18">
        <v>24.64</v>
      </c>
      <c r="E482" s="18">
        <v>25.12</v>
      </c>
      <c r="F482" s="18">
        <v>24.63</v>
      </c>
      <c r="G482" s="18">
        <v>25.09</v>
      </c>
      <c r="H482" s="19">
        <v>56104000</v>
      </c>
      <c r="I482" s="42">
        <v>25.02</v>
      </c>
      <c r="K482" s="24">
        <f t="shared" si="83"/>
        <v>0.017900732302685185</v>
      </c>
      <c r="L482" s="33">
        <f t="shared" si="84"/>
        <v>56104</v>
      </c>
      <c r="S482" s="52">
        <f t="shared" si="85"/>
        <v>0.41000000000000014</v>
      </c>
      <c r="T482" s="52">
        <f t="shared" si="86"/>
        <v>0.129999999999999</v>
      </c>
      <c r="U482" s="49">
        <f t="shared" si="87"/>
        <v>0</v>
      </c>
      <c r="V482" s="49">
        <f t="shared" si="88"/>
        <v>0</v>
      </c>
      <c r="W482" s="51">
        <f t="shared" si="89"/>
        <v>1</v>
      </c>
      <c r="X482" s="51">
        <f t="shared" si="90"/>
        <v>0</v>
      </c>
      <c r="Y482" s="57">
        <f t="shared" si="91"/>
      </c>
      <c r="Z482" s="57">
        <f t="shared" si="92"/>
      </c>
    </row>
    <row r="483" spans="3:26" ht="12.75">
      <c r="C483" s="21">
        <v>38544</v>
      </c>
      <c r="D483" s="18">
        <v>25.15</v>
      </c>
      <c r="E483" s="18">
        <v>25.38</v>
      </c>
      <c r="F483" s="18">
        <v>25.11</v>
      </c>
      <c r="G483" s="18">
        <v>25.29</v>
      </c>
      <c r="H483" s="19">
        <v>61525400</v>
      </c>
      <c r="I483" s="42">
        <v>25.22</v>
      </c>
      <c r="K483" s="24">
        <f t="shared" si="83"/>
        <v>0.007993605115907298</v>
      </c>
      <c r="L483" s="33">
        <f t="shared" si="84"/>
        <v>61525.4</v>
      </c>
      <c r="S483" s="52">
        <f t="shared" si="85"/>
        <v>0.259999999999998</v>
      </c>
      <c r="T483" s="52">
        <f t="shared" si="86"/>
        <v>0.4800000000000004</v>
      </c>
      <c r="U483" s="49">
        <f t="shared" si="87"/>
        <v>0</v>
      </c>
      <c r="V483" s="49">
        <f t="shared" si="88"/>
        <v>0</v>
      </c>
      <c r="W483" s="51">
        <f t="shared" si="89"/>
        <v>1</v>
      </c>
      <c r="X483" s="51">
        <f t="shared" si="90"/>
        <v>0</v>
      </c>
      <c r="Y483" s="57">
        <f t="shared" si="91"/>
      </c>
      <c r="Z483" s="57">
        <f t="shared" si="92"/>
      </c>
    </row>
    <row r="484" spans="3:26" ht="12.75">
      <c r="C484" s="21">
        <v>38545</v>
      </c>
      <c r="D484" s="18">
        <v>25.24</v>
      </c>
      <c r="E484" s="18">
        <v>25.62</v>
      </c>
      <c r="F484" s="18">
        <v>25.2</v>
      </c>
      <c r="G484" s="18">
        <v>25.61</v>
      </c>
      <c r="H484" s="19">
        <v>63384800</v>
      </c>
      <c r="I484" s="42">
        <v>25.53</v>
      </c>
      <c r="K484" s="24">
        <f t="shared" si="83"/>
        <v>0.012291831879460924</v>
      </c>
      <c r="L484" s="33">
        <f t="shared" si="84"/>
        <v>63384.8</v>
      </c>
      <c r="S484" s="52">
        <f t="shared" si="85"/>
        <v>0.240000000000002</v>
      </c>
      <c r="T484" s="52">
        <f t="shared" si="86"/>
        <v>0.08999999999999986</v>
      </c>
      <c r="U484" s="49">
        <f t="shared" si="87"/>
        <v>0</v>
      </c>
      <c r="V484" s="49">
        <f t="shared" si="88"/>
        <v>0</v>
      </c>
      <c r="W484" s="51">
        <f t="shared" si="89"/>
        <v>1</v>
      </c>
      <c r="X484" s="51">
        <f t="shared" si="90"/>
        <v>0</v>
      </c>
      <c r="Y484" s="57">
        <f t="shared" si="91"/>
      </c>
      <c r="Z484" s="57">
        <f t="shared" si="92"/>
      </c>
    </row>
    <row r="485" spans="3:26" ht="12.75">
      <c r="C485" s="21">
        <v>38546</v>
      </c>
      <c r="D485" s="18">
        <v>25.53</v>
      </c>
      <c r="E485" s="18">
        <v>25.75</v>
      </c>
      <c r="F485" s="18">
        <v>25.48</v>
      </c>
      <c r="G485" s="18">
        <v>25.66</v>
      </c>
      <c r="H485" s="19">
        <v>44749200</v>
      </c>
      <c r="I485" s="42">
        <v>25.58</v>
      </c>
      <c r="K485" s="24">
        <f t="shared" si="83"/>
        <v>0.0019584802193497453</v>
      </c>
      <c r="L485" s="33">
        <f t="shared" si="84"/>
        <v>44749.2</v>
      </c>
      <c r="S485" s="52">
        <f t="shared" si="85"/>
        <v>0.129999999999999</v>
      </c>
      <c r="T485" s="52">
        <f t="shared" si="86"/>
        <v>0.28000000000000114</v>
      </c>
      <c r="U485" s="49">
        <f t="shared" si="87"/>
        <v>0</v>
      </c>
      <c r="V485" s="49">
        <f t="shared" si="88"/>
        <v>0</v>
      </c>
      <c r="W485" s="51">
        <f t="shared" si="89"/>
        <v>1</v>
      </c>
      <c r="X485" s="51">
        <f t="shared" si="90"/>
        <v>0</v>
      </c>
      <c r="Y485" s="57">
        <f t="shared" si="91"/>
      </c>
      <c r="Z485" s="57">
        <f t="shared" si="92"/>
      </c>
    </row>
    <row r="486" spans="3:26" ht="12.75">
      <c r="C486" s="21">
        <v>38547</v>
      </c>
      <c r="D486" s="18">
        <v>25.79</v>
      </c>
      <c r="E486" s="18">
        <v>26.1</v>
      </c>
      <c r="F486" s="18">
        <v>25.79</v>
      </c>
      <c r="G486" s="18">
        <v>25.97</v>
      </c>
      <c r="H486" s="19">
        <v>69506800</v>
      </c>
      <c r="I486" s="42">
        <v>25.89</v>
      </c>
      <c r="K486" s="24">
        <f t="shared" si="83"/>
        <v>0.012118842845973532</v>
      </c>
      <c r="L486" s="33">
        <f t="shared" si="84"/>
        <v>69506.8</v>
      </c>
      <c r="S486" s="52">
        <f t="shared" si="85"/>
        <v>0.3500000000000014</v>
      </c>
      <c r="T486" s="52">
        <f t="shared" si="86"/>
        <v>0.3099999999999987</v>
      </c>
      <c r="U486" s="49">
        <f t="shared" si="87"/>
        <v>0</v>
      </c>
      <c r="V486" s="49">
        <f t="shared" si="88"/>
        <v>0</v>
      </c>
      <c r="W486" s="51">
        <f t="shared" si="89"/>
        <v>1</v>
      </c>
      <c r="X486" s="51">
        <f t="shared" si="90"/>
        <v>0</v>
      </c>
      <c r="Y486" s="57">
        <f t="shared" si="91"/>
      </c>
      <c r="Z486" s="57">
        <f t="shared" si="92"/>
      </c>
    </row>
    <row r="487" spans="3:26" ht="12.75">
      <c r="C487" s="21">
        <v>38548</v>
      </c>
      <c r="D487" s="18">
        <v>26.04</v>
      </c>
      <c r="E487" s="18">
        <v>26.1</v>
      </c>
      <c r="F487" s="18">
        <v>25.75</v>
      </c>
      <c r="G487" s="18">
        <v>25.79</v>
      </c>
      <c r="H487" s="19">
        <v>56472800</v>
      </c>
      <c r="I487" s="42">
        <v>25.71</v>
      </c>
      <c r="K487" s="24">
        <f t="shared" si="83"/>
        <v>-0.0069524913093858</v>
      </c>
      <c r="L487" s="33">
        <f t="shared" si="84"/>
        <v>56472.8</v>
      </c>
      <c r="S487" s="52">
        <f t="shared" si="85"/>
        <v>0</v>
      </c>
      <c r="T487" s="52">
        <f t="shared" si="86"/>
        <v>-0.03999999999999915</v>
      </c>
      <c r="U487" s="49">
        <f t="shared" si="87"/>
        <v>0</v>
      </c>
      <c r="V487" s="49">
        <f t="shared" si="88"/>
        <v>0</v>
      </c>
      <c r="W487" s="51">
        <f t="shared" si="89"/>
        <v>0</v>
      </c>
      <c r="X487" s="51">
        <f t="shared" si="90"/>
        <v>0</v>
      </c>
      <c r="Y487" s="57">
        <f t="shared" si="91"/>
      </c>
      <c r="Z487" s="57">
        <f t="shared" si="92"/>
      </c>
    </row>
    <row r="488" spans="3:26" ht="12.75">
      <c r="C488" s="21">
        <v>38551</v>
      </c>
      <c r="D488" s="18">
        <v>25.71</v>
      </c>
      <c r="E488" s="18">
        <v>25.79</v>
      </c>
      <c r="F488" s="18">
        <v>25.55</v>
      </c>
      <c r="G488" s="18">
        <v>25.55</v>
      </c>
      <c r="H488" s="19">
        <v>39668000</v>
      </c>
      <c r="I488" s="42">
        <v>25.47</v>
      </c>
      <c r="K488" s="24">
        <f t="shared" si="83"/>
        <v>-0.009334889148191472</v>
      </c>
      <c r="L488" s="33">
        <f t="shared" si="84"/>
        <v>39668</v>
      </c>
      <c r="S488" s="52">
        <f t="shared" si="85"/>
        <v>-0.3100000000000023</v>
      </c>
      <c r="T488" s="52">
        <f t="shared" si="86"/>
        <v>-0.1999999999999993</v>
      </c>
      <c r="U488" s="49">
        <f t="shared" si="87"/>
        <v>0</v>
      </c>
      <c r="V488" s="49">
        <f t="shared" si="88"/>
        <v>0</v>
      </c>
      <c r="W488" s="51">
        <f t="shared" si="89"/>
        <v>0</v>
      </c>
      <c r="X488" s="51">
        <f t="shared" si="90"/>
        <v>1</v>
      </c>
      <c r="Y488" s="57">
        <f t="shared" si="91"/>
      </c>
      <c r="Z488" s="57">
        <f t="shared" si="92"/>
      </c>
    </row>
    <row r="489" spans="3:26" ht="12.75">
      <c r="C489" s="21">
        <v>38552</v>
      </c>
      <c r="D489" s="18">
        <v>25.79</v>
      </c>
      <c r="E489" s="18">
        <v>26.25</v>
      </c>
      <c r="F489" s="18">
        <v>25.75</v>
      </c>
      <c r="G489" s="18">
        <v>26.16</v>
      </c>
      <c r="H489" s="19">
        <v>113290096</v>
      </c>
      <c r="I489" s="42">
        <v>26.08</v>
      </c>
      <c r="K489" s="24">
        <f t="shared" si="83"/>
        <v>0.02394974479780121</v>
      </c>
      <c r="L489" s="33">
        <f t="shared" si="84"/>
        <v>113290.096</v>
      </c>
      <c r="S489" s="52">
        <f t="shared" si="85"/>
        <v>0.46000000000000085</v>
      </c>
      <c r="T489" s="52">
        <f t="shared" si="86"/>
        <v>0.1999999999999993</v>
      </c>
      <c r="U489" s="49">
        <f t="shared" si="87"/>
        <v>0</v>
      </c>
      <c r="V489" s="49">
        <f t="shared" si="88"/>
        <v>0</v>
      </c>
      <c r="W489" s="51">
        <f t="shared" si="89"/>
        <v>1</v>
      </c>
      <c r="X489" s="51">
        <f t="shared" si="90"/>
        <v>0</v>
      </c>
      <c r="Y489" s="57">
        <f t="shared" si="91"/>
      </c>
      <c r="Z489" s="57">
        <f t="shared" si="92"/>
      </c>
    </row>
    <row r="490" spans="3:26" ht="12.75">
      <c r="C490" s="21">
        <v>38553</v>
      </c>
      <c r="D490" s="18">
        <v>26</v>
      </c>
      <c r="E490" s="18">
        <v>26.23</v>
      </c>
      <c r="F490" s="18">
        <v>25.88</v>
      </c>
      <c r="G490" s="18">
        <v>26.19</v>
      </c>
      <c r="H490" s="19">
        <v>71424800</v>
      </c>
      <c r="I490" s="42">
        <v>26.11</v>
      </c>
      <c r="K490" s="24">
        <f t="shared" si="83"/>
        <v>0.0011503067484663898</v>
      </c>
      <c r="L490" s="33">
        <f t="shared" si="84"/>
        <v>71424.8</v>
      </c>
      <c r="S490" s="52">
        <f t="shared" si="85"/>
        <v>-0.019999999999999574</v>
      </c>
      <c r="T490" s="52">
        <f t="shared" si="86"/>
        <v>0.129999999999999</v>
      </c>
      <c r="U490" s="49">
        <f t="shared" si="87"/>
        <v>1</v>
      </c>
      <c r="V490" s="49">
        <f t="shared" si="88"/>
        <v>0</v>
      </c>
      <c r="W490" s="51">
        <f t="shared" si="89"/>
        <v>0</v>
      </c>
      <c r="X490" s="51">
        <f t="shared" si="90"/>
        <v>0</v>
      </c>
      <c r="Y490" s="57">
        <f t="shared" si="91"/>
      </c>
      <c r="Z490" s="57">
        <f t="shared" si="92"/>
      </c>
    </row>
    <row r="491" spans="3:26" ht="12.75">
      <c r="C491" s="21">
        <v>38554</v>
      </c>
      <c r="D491" s="18">
        <v>26.3</v>
      </c>
      <c r="E491" s="18">
        <v>26.48</v>
      </c>
      <c r="F491" s="18">
        <v>26</v>
      </c>
      <c r="G491" s="18">
        <v>26.44</v>
      </c>
      <c r="H491" s="19">
        <v>112932096</v>
      </c>
      <c r="I491" s="42">
        <v>26.36</v>
      </c>
      <c r="K491" s="24">
        <f t="shared" si="83"/>
        <v>0.009574875526618065</v>
      </c>
      <c r="L491" s="33">
        <f t="shared" si="84"/>
        <v>112932.096</v>
      </c>
      <c r="S491" s="52">
        <f t="shared" si="85"/>
        <v>0.25</v>
      </c>
      <c r="T491" s="52">
        <f t="shared" si="86"/>
        <v>0.120000000000001</v>
      </c>
      <c r="U491" s="49">
        <f t="shared" si="87"/>
        <v>0</v>
      </c>
      <c r="V491" s="49">
        <f t="shared" si="88"/>
        <v>0</v>
      </c>
      <c r="W491" s="51">
        <f t="shared" si="89"/>
        <v>1</v>
      </c>
      <c r="X491" s="51">
        <f t="shared" si="90"/>
        <v>0</v>
      </c>
      <c r="Y491" s="57">
        <f t="shared" si="91"/>
        <v>26.44</v>
      </c>
      <c r="Z491" s="57">
        <f t="shared" si="92"/>
      </c>
    </row>
    <row r="492" spans="3:26" ht="12.75">
      <c r="C492" s="21">
        <v>38555</v>
      </c>
      <c r="D492" s="18">
        <v>25.99</v>
      </c>
      <c r="E492" s="18">
        <v>26.34</v>
      </c>
      <c r="F492" s="18">
        <v>25.63</v>
      </c>
      <c r="G492" s="18">
        <v>25.68</v>
      </c>
      <c r="H492" s="19">
        <v>97558896</v>
      </c>
      <c r="I492" s="42">
        <v>25.6</v>
      </c>
      <c r="K492" s="24">
        <f t="shared" si="83"/>
        <v>-0.028831562974203306</v>
      </c>
      <c r="L492" s="33">
        <f t="shared" si="84"/>
        <v>97558.896</v>
      </c>
      <c r="S492" s="52">
        <f t="shared" si="85"/>
        <v>-0.14000000000000057</v>
      </c>
      <c r="T492" s="52">
        <f t="shared" si="86"/>
        <v>-0.370000000000001</v>
      </c>
      <c r="U492" s="49">
        <f t="shared" si="87"/>
        <v>0</v>
      </c>
      <c r="V492" s="49">
        <f t="shared" si="88"/>
        <v>0</v>
      </c>
      <c r="W492" s="51">
        <f t="shared" si="89"/>
        <v>0</v>
      </c>
      <c r="X492" s="51">
        <f t="shared" si="90"/>
        <v>1</v>
      </c>
      <c r="Y492" s="57">
        <f t="shared" si="91"/>
      </c>
      <c r="Z492" s="57">
        <f t="shared" si="92"/>
      </c>
    </row>
    <row r="493" spans="3:26" ht="12.75">
      <c r="C493" s="21">
        <v>38558</v>
      </c>
      <c r="D493" s="18">
        <v>25.69</v>
      </c>
      <c r="E493" s="18">
        <v>25.9</v>
      </c>
      <c r="F493" s="18">
        <v>25.65</v>
      </c>
      <c r="G493" s="18">
        <v>25.69</v>
      </c>
      <c r="H493" s="19">
        <v>45174600</v>
      </c>
      <c r="I493" s="42">
        <v>25.61</v>
      </c>
      <c r="K493" s="24">
        <f t="shared" si="83"/>
        <v>0.0003906249999998668</v>
      </c>
      <c r="L493" s="33">
        <f t="shared" si="84"/>
        <v>45174.6</v>
      </c>
      <c r="S493" s="52">
        <f t="shared" si="85"/>
        <v>-0.4400000000000013</v>
      </c>
      <c r="T493" s="52">
        <f t="shared" si="86"/>
        <v>0.019999999999999574</v>
      </c>
      <c r="U493" s="49">
        <f t="shared" si="87"/>
        <v>1</v>
      </c>
      <c r="V493" s="49">
        <f t="shared" si="88"/>
        <v>0</v>
      </c>
      <c r="W493" s="51">
        <f t="shared" si="89"/>
        <v>0</v>
      </c>
      <c r="X493" s="51">
        <f t="shared" si="90"/>
        <v>0</v>
      </c>
      <c r="Y493" s="57">
        <f t="shared" si="91"/>
      </c>
      <c r="Z493" s="57">
        <f t="shared" si="92"/>
      </c>
    </row>
    <row r="494" spans="3:26" ht="12.75">
      <c r="C494" s="21">
        <v>38559</v>
      </c>
      <c r="D494" s="18">
        <v>25.72</v>
      </c>
      <c r="E494" s="18">
        <v>25.74</v>
      </c>
      <c r="F494" s="18">
        <v>25.53</v>
      </c>
      <c r="G494" s="18">
        <v>25.54</v>
      </c>
      <c r="H494" s="19">
        <v>51476400</v>
      </c>
      <c r="I494" s="42">
        <v>25.46</v>
      </c>
      <c r="K494" s="24">
        <f t="shared" si="83"/>
        <v>-0.005857087075361145</v>
      </c>
      <c r="L494" s="33">
        <f t="shared" si="84"/>
        <v>51476.4</v>
      </c>
      <c r="S494" s="52">
        <f t="shared" si="85"/>
        <v>-0.16000000000000014</v>
      </c>
      <c r="T494" s="52">
        <f t="shared" si="86"/>
        <v>-0.11999999999999744</v>
      </c>
      <c r="U494" s="49">
        <f t="shared" si="87"/>
        <v>0</v>
      </c>
      <c r="V494" s="49">
        <f t="shared" si="88"/>
        <v>0</v>
      </c>
      <c r="W494" s="51">
        <f t="shared" si="89"/>
        <v>0</v>
      </c>
      <c r="X494" s="51">
        <f t="shared" si="90"/>
        <v>1</v>
      </c>
      <c r="Y494" s="57">
        <f t="shared" si="91"/>
      </c>
      <c r="Z494" s="57">
        <f t="shared" si="92"/>
        <v>25.54</v>
      </c>
    </row>
    <row r="495" spans="3:26" ht="12.75">
      <c r="C495" s="21">
        <v>38560</v>
      </c>
      <c r="D495" s="18">
        <v>25.61</v>
      </c>
      <c r="E495" s="18">
        <v>25.8</v>
      </c>
      <c r="F495" s="18">
        <v>25.53</v>
      </c>
      <c r="G495" s="18">
        <v>25.72</v>
      </c>
      <c r="H495" s="19">
        <v>57977300</v>
      </c>
      <c r="I495" s="42">
        <v>25.64</v>
      </c>
      <c r="K495" s="24">
        <f t="shared" si="83"/>
        <v>0.0070699135899450205</v>
      </c>
      <c r="L495" s="33">
        <f t="shared" si="84"/>
        <v>57977.3</v>
      </c>
      <c r="S495" s="52">
        <f t="shared" si="85"/>
        <v>0.060000000000002274</v>
      </c>
      <c r="T495" s="52">
        <f t="shared" si="86"/>
        <v>0</v>
      </c>
      <c r="U495" s="49">
        <f t="shared" si="87"/>
        <v>0</v>
      </c>
      <c r="V495" s="49">
        <f t="shared" si="88"/>
        <v>0</v>
      </c>
      <c r="W495" s="51">
        <f t="shared" si="89"/>
        <v>0</v>
      </c>
      <c r="X495" s="51">
        <f t="shared" si="90"/>
        <v>0</v>
      </c>
      <c r="Y495" s="57">
        <f t="shared" si="91"/>
      </c>
      <c r="Z495" s="57">
        <f t="shared" si="92"/>
      </c>
    </row>
    <row r="496" spans="3:26" ht="12.75">
      <c r="C496" s="21">
        <v>38561</v>
      </c>
      <c r="D496" s="18">
        <v>25.75</v>
      </c>
      <c r="E496" s="18">
        <v>25.85</v>
      </c>
      <c r="F496" s="18">
        <v>25.66</v>
      </c>
      <c r="G496" s="18">
        <v>25.75</v>
      </c>
      <c r="H496" s="19">
        <v>44738700</v>
      </c>
      <c r="I496" s="42">
        <v>25.67</v>
      </c>
      <c r="K496" s="24">
        <f t="shared" si="83"/>
        <v>0.001170046801872049</v>
      </c>
      <c r="L496" s="33">
        <f t="shared" si="84"/>
        <v>44738.7</v>
      </c>
      <c r="S496" s="52">
        <f t="shared" si="85"/>
        <v>0.05000000000000071</v>
      </c>
      <c r="T496" s="52">
        <f t="shared" si="86"/>
        <v>0.129999999999999</v>
      </c>
      <c r="U496" s="49">
        <f t="shared" si="87"/>
        <v>0</v>
      </c>
      <c r="V496" s="49">
        <f t="shared" si="88"/>
        <v>0</v>
      </c>
      <c r="W496" s="51">
        <f t="shared" si="89"/>
        <v>1</v>
      </c>
      <c r="X496" s="51">
        <f t="shared" si="90"/>
        <v>0</v>
      </c>
      <c r="Y496" s="57">
        <f t="shared" si="91"/>
      </c>
      <c r="Z496" s="57">
        <f t="shared" si="92"/>
      </c>
    </row>
    <row r="497" spans="3:26" ht="12.75">
      <c r="C497" s="21">
        <v>38562</v>
      </c>
      <c r="D497" s="18">
        <v>25.78</v>
      </c>
      <c r="E497" s="18">
        <v>26</v>
      </c>
      <c r="F497" s="18">
        <v>25.59</v>
      </c>
      <c r="G497" s="18">
        <v>25.61</v>
      </c>
      <c r="H497" s="19">
        <v>59524400</v>
      </c>
      <c r="I497" s="42">
        <v>25.53</v>
      </c>
      <c r="K497" s="24">
        <f aca="true" t="shared" si="93" ref="K497:K512">IF(G497&lt;&gt;"",I497/I496-1,"")</f>
        <v>-0.005453837164004716</v>
      </c>
      <c r="L497" s="33">
        <f aca="true" t="shared" si="94" ref="L497:L512">IF(G497&lt;&gt;"",H497/1000,"")</f>
        <v>59524.4</v>
      </c>
      <c r="S497" s="52">
        <f aca="true" t="shared" si="95" ref="S497:S512">E497-E496</f>
        <v>0.14999999999999858</v>
      </c>
      <c r="T497" s="52">
        <f aca="true" t="shared" si="96" ref="T497:T512">F497-F496</f>
        <v>-0.07000000000000028</v>
      </c>
      <c r="U497" s="49">
        <f aca="true" t="shared" si="97" ref="U497:U512">IF(AND(S497&lt;0,T497&gt;0),1,0)</f>
        <v>0</v>
      </c>
      <c r="V497" s="49">
        <f aca="true" t="shared" si="98" ref="V497:V512">IF(AND(S497&gt;0,T497&lt;0),1,0)</f>
        <v>1</v>
      </c>
      <c r="W497" s="51">
        <f aca="true" t="shared" si="99" ref="W497:W512">IF(AND(S497&gt;0,T497&gt;0),1,0)</f>
        <v>0</v>
      </c>
      <c r="X497" s="51">
        <f aca="true" t="shared" si="100" ref="X497:X512">IF(AND(S497&lt;0,T497&lt;0),1,0)</f>
        <v>0</v>
      </c>
      <c r="Y497" s="57">
        <f aca="true" t="shared" si="101" ref="Y497:Y512">IF(AND(U496=1,W497=1),G497,"")</f>
      </c>
      <c r="Z497" s="57">
        <f aca="true" t="shared" si="102" ref="Z497:Z512">IF(AND(U496=1,X497=1),G497,"")</f>
      </c>
    </row>
    <row r="498" spans="3:26" ht="12.75">
      <c r="C498" s="21">
        <v>38565</v>
      </c>
      <c r="D498" s="18">
        <v>25.81</v>
      </c>
      <c r="E498" s="18">
        <v>26.05</v>
      </c>
      <c r="F498" s="18">
        <v>25.76</v>
      </c>
      <c r="G498" s="18">
        <v>25.92</v>
      </c>
      <c r="H498" s="19">
        <v>61346800</v>
      </c>
      <c r="I498" s="42">
        <v>25.84</v>
      </c>
      <c r="K498" s="24">
        <f t="shared" si="93"/>
        <v>0.012142577359968598</v>
      </c>
      <c r="L498" s="33">
        <f t="shared" si="94"/>
        <v>61346.8</v>
      </c>
      <c r="S498" s="52">
        <f t="shared" si="95"/>
        <v>0.05000000000000071</v>
      </c>
      <c r="T498" s="52">
        <f t="shared" si="96"/>
        <v>0.1700000000000017</v>
      </c>
      <c r="U498" s="49">
        <f t="shared" si="97"/>
        <v>0</v>
      </c>
      <c r="V498" s="49">
        <f t="shared" si="98"/>
        <v>0</v>
      </c>
      <c r="W498" s="51">
        <f t="shared" si="99"/>
        <v>1</v>
      </c>
      <c r="X498" s="51">
        <f t="shared" si="100"/>
        <v>0</v>
      </c>
      <c r="Y498" s="57">
        <f t="shared" si="101"/>
      </c>
      <c r="Z498" s="57">
        <f t="shared" si="102"/>
      </c>
    </row>
    <row r="499" spans="3:26" ht="12.75">
      <c r="C499" s="21">
        <v>38566</v>
      </c>
      <c r="D499" s="18">
        <v>25.9</v>
      </c>
      <c r="E499" s="18">
        <v>26.9</v>
      </c>
      <c r="F499" s="18">
        <v>25.87</v>
      </c>
      <c r="G499" s="18">
        <v>26.81</v>
      </c>
      <c r="H499" s="19">
        <v>137510096</v>
      </c>
      <c r="I499" s="42">
        <v>26.73</v>
      </c>
      <c r="K499" s="24">
        <f t="shared" si="93"/>
        <v>0.0344427244582044</v>
      </c>
      <c r="L499" s="33">
        <f t="shared" si="94"/>
        <v>137510.096</v>
      </c>
      <c r="S499" s="52">
        <f t="shared" si="95"/>
        <v>0.8499999999999979</v>
      </c>
      <c r="T499" s="52">
        <f t="shared" si="96"/>
        <v>0.10999999999999943</v>
      </c>
      <c r="U499" s="49">
        <f t="shared" si="97"/>
        <v>0</v>
      </c>
      <c r="V499" s="49">
        <f t="shared" si="98"/>
        <v>0</v>
      </c>
      <c r="W499" s="51">
        <f t="shared" si="99"/>
        <v>1</v>
      </c>
      <c r="X499" s="51">
        <f t="shared" si="100"/>
        <v>0</v>
      </c>
      <c r="Y499" s="57">
        <f t="shared" si="101"/>
      </c>
      <c r="Z499" s="57">
        <f t="shared" si="102"/>
      </c>
    </row>
    <row r="500" spans="3:26" ht="12.75">
      <c r="C500" s="21">
        <v>38567</v>
      </c>
      <c r="D500" s="18">
        <v>26.76</v>
      </c>
      <c r="E500" s="18">
        <v>27.43</v>
      </c>
      <c r="F500" s="18">
        <v>26.73</v>
      </c>
      <c r="G500" s="18">
        <v>27.25</v>
      </c>
      <c r="H500" s="19">
        <v>139422400</v>
      </c>
      <c r="I500" s="42">
        <v>27.17</v>
      </c>
      <c r="K500" s="24">
        <f t="shared" si="93"/>
        <v>0.016460905349794386</v>
      </c>
      <c r="L500" s="33">
        <f t="shared" si="94"/>
        <v>139422.4</v>
      </c>
      <c r="S500" s="52">
        <f t="shared" si="95"/>
        <v>0.5300000000000011</v>
      </c>
      <c r="T500" s="52">
        <f t="shared" si="96"/>
        <v>0.8599999999999994</v>
      </c>
      <c r="U500" s="49">
        <f t="shared" si="97"/>
        <v>0</v>
      </c>
      <c r="V500" s="49">
        <f t="shared" si="98"/>
        <v>0</v>
      </c>
      <c r="W500" s="51">
        <f t="shared" si="99"/>
        <v>1</v>
      </c>
      <c r="X500" s="51">
        <f t="shared" si="100"/>
        <v>0</v>
      </c>
      <c r="Y500" s="57">
        <f t="shared" si="101"/>
      </c>
      <c r="Z500" s="57">
        <f t="shared" si="102"/>
      </c>
    </row>
    <row r="501" spans="3:26" ht="12.75">
      <c r="C501" s="21">
        <v>38568</v>
      </c>
      <c r="D501" s="18">
        <v>27.16</v>
      </c>
      <c r="E501" s="18">
        <v>27.5</v>
      </c>
      <c r="F501" s="18">
        <v>27.05</v>
      </c>
      <c r="G501" s="18">
        <v>27.32</v>
      </c>
      <c r="H501" s="19">
        <v>91461400</v>
      </c>
      <c r="I501" s="42">
        <v>27.24</v>
      </c>
      <c r="K501" s="24">
        <f t="shared" si="93"/>
        <v>0.0025763709974235827</v>
      </c>
      <c r="L501" s="33">
        <f t="shared" si="94"/>
        <v>91461.4</v>
      </c>
      <c r="S501" s="52">
        <f t="shared" si="95"/>
        <v>0.07000000000000028</v>
      </c>
      <c r="T501" s="52">
        <f t="shared" si="96"/>
        <v>0.3200000000000003</v>
      </c>
      <c r="U501" s="49">
        <f t="shared" si="97"/>
        <v>0</v>
      </c>
      <c r="V501" s="49">
        <f t="shared" si="98"/>
        <v>0</v>
      </c>
      <c r="W501" s="51">
        <f t="shared" si="99"/>
        <v>1</v>
      </c>
      <c r="X501" s="51">
        <f t="shared" si="100"/>
        <v>0</v>
      </c>
      <c r="Y501" s="57">
        <f t="shared" si="101"/>
      </c>
      <c r="Z501" s="57">
        <f t="shared" si="102"/>
      </c>
    </row>
    <row r="502" spans="3:26" ht="12.75">
      <c r="C502" s="21">
        <v>38569</v>
      </c>
      <c r="D502" s="18">
        <v>27.29</v>
      </c>
      <c r="E502" s="18">
        <v>27.94</v>
      </c>
      <c r="F502" s="18">
        <v>27.25</v>
      </c>
      <c r="G502" s="18">
        <v>27.76</v>
      </c>
      <c r="H502" s="19">
        <v>82212400</v>
      </c>
      <c r="I502" s="42">
        <v>27.68</v>
      </c>
      <c r="K502" s="24">
        <f t="shared" si="93"/>
        <v>0.016152716593245353</v>
      </c>
      <c r="L502" s="33">
        <f t="shared" si="94"/>
        <v>82212.4</v>
      </c>
      <c r="S502" s="52">
        <f t="shared" si="95"/>
        <v>0.4400000000000013</v>
      </c>
      <c r="T502" s="52">
        <f t="shared" si="96"/>
        <v>0.1999999999999993</v>
      </c>
      <c r="U502" s="49">
        <f t="shared" si="97"/>
        <v>0</v>
      </c>
      <c r="V502" s="49">
        <f t="shared" si="98"/>
        <v>0</v>
      </c>
      <c r="W502" s="51">
        <f t="shared" si="99"/>
        <v>1</v>
      </c>
      <c r="X502" s="51">
        <f t="shared" si="100"/>
        <v>0</v>
      </c>
      <c r="Y502" s="57">
        <f t="shared" si="101"/>
      </c>
      <c r="Z502" s="57">
        <f t="shared" si="102"/>
      </c>
    </row>
    <row r="503" spans="3:26" ht="12.75">
      <c r="C503" s="21">
        <v>38572</v>
      </c>
      <c r="D503" s="18">
        <v>27.8</v>
      </c>
      <c r="E503" s="18">
        <v>27.84</v>
      </c>
      <c r="F503" s="18">
        <v>27.08</v>
      </c>
      <c r="G503" s="18">
        <v>27.13</v>
      </c>
      <c r="H503" s="19">
        <v>77207200</v>
      </c>
      <c r="I503" s="42">
        <v>27.05</v>
      </c>
      <c r="K503" s="24">
        <f t="shared" si="93"/>
        <v>-0.02276011560693636</v>
      </c>
      <c r="L503" s="33">
        <f t="shared" si="94"/>
        <v>77207.2</v>
      </c>
      <c r="S503" s="52">
        <f t="shared" si="95"/>
        <v>-0.10000000000000142</v>
      </c>
      <c r="T503" s="52">
        <f t="shared" si="96"/>
        <v>-0.1700000000000017</v>
      </c>
      <c r="U503" s="49">
        <f t="shared" si="97"/>
        <v>0</v>
      </c>
      <c r="V503" s="49">
        <f t="shared" si="98"/>
        <v>0</v>
      </c>
      <c r="W503" s="51">
        <f t="shared" si="99"/>
        <v>0</v>
      </c>
      <c r="X503" s="51">
        <f t="shared" si="100"/>
        <v>1</v>
      </c>
      <c r="Y503" s="57">
        <f t="shared" si="101"/>
      </c>
      <c r="Z503" s="57">
        <f t="shared" si="102"/>
      </c>
    </row>
    <row r="504" spans="3:26" ht="12.75">
      <c r="C504" s="21">
        <v>38573</v>
      </c>
      <c r="D504" s="18">
        <v>27.22</v>
      </c>
      <c r="E504" s="18">
        <v>27.51</v>
      </c>
      <c r="F504" s="18">
        <v>27.01</v>
      </c>
      <c r="G504" s="18">
        <v>27.35</v>
      </c>
      <c r="H504" s="19">
        <v>64761800</v>
      </c>
      <c r="I504" s="42">
        <v>27.27</v>
      </c>
      <c r="K504" s="24">
        <f t="shared" si="93"/>
        <v>0.008133086876155327</v>
      </c>
      <c r="L504" s="33">
        <f t="shared" si="94"/>
        <v>64761.8</v>
      </c>
      <c r="S504" s="52">
        <f t="shared" si="95"/>
        <v>-0.3299999999999983</v>
      </c>
      <c r="T504" s="52">
        <f t="shared" si="96"/>
        <v>-0.06999999999999673</v>
      </c>
      <c r="U504" s="49">
        <f t="shared" si="97"/>
        <v>0</v>
      </c>
      <c r="V504" s="49">
        <f t="shared" si="98"/>
        <v>0</v>
      </c>
      <c r="W504" s="51">
        <f t="shared" si="99"/>
        <v>0</v>
      </c>
      <c r="X504" s="51">
        <f t="shared" si="100"/>
        <v>1</v>
      </c>
      <c r="Y504" s="57">
        <f t="shared" si="101"/>
      </c>
      <c r="Z504" s="57">
        <f t="shared" si="102"/>
      </c>
    </row>
    <row r="505" spans="3:26" ht="12.75">
      <c r="C505" s="21">
        <v>38574</v>
      </c>
      <c r="D505" s="18">
        <v>27.41</v>
      </c>
      <c r="E505" s="18">
        <v>27.5</v>
      </c>
      <c r="F505" s="18">
        <v>26.85</v>
      </c>
      <c r="G505" s="18">
        <v>26.95</v>
      </c>
      <c r="H505" s="19">
        <v>62818800</v>
      </c>
      <c r="I505" s="42">
        <v>26.87</v>
      </c>
      <c r="K505" s="24">
        <f t="shared" si="93"/>
        <v>-0.014668133480014611</v>
      </c>
      <c r="L505" s="33">
        <f t="shared" si="94"/>
        <v>62818.8</v>
      </c>
      <c r="S505" s="52">
        <f t="shared" si="95"/>
        <v>-0.010000000000001563</v>
      </c>
      <c r="T505" s="52">
        <f t="shared" si="96"/>
        <v>-0.16000000000000014</v>
      </c>
      <c r="U505" s="49">
        <f t="shared" si="97"/>
        <v>0</v>
      </c>
      <c r="V505" s="49">
        <f t="shared" si="98"/>
        <v>0</v>
      </c>
      <c r="W505" s="51">
        <f t="shared" si="99"/>
        <v>0</v>
      </c>
      <c r="X505" s="51">
        <f t="shared" si="100"/>
        <v>1</v>
      </c>
      <c r="Y505" s="57">
        <f t="shared" si="101"/>
      </c>
      <c r="Z505" s="57">
        <f t="shared" si="102"/>
      </c>
    </row>
    <row r="506" spans="3:26" ht="12.75">
      <c r="C506" s="21">
        <v>38575</v>
      </c>
      <c r="D506" s="18">
        <v>26.98</v>
      </c>
      <c r="E506" s="18">
        <v>27.3</v>
      </c>
      <c r="F506" s="18">
        <v>26.89</v>
      </c>
      <c r="G506" s="18">
        <v>27.27</v>
      </c>
      <c r="H506" s="19">
        <v>48646800</v>
      </c>
      <c r="I506" s="42">
        <v>27.19</v>
      </c>
      <c r="K506" s="24">
        <f t="shared" si="93"/>
        <v>0.01190919240788979</v>
      </c>
      <c r="L506" s="33">
        <f t="shared" si="94"/>
        <v>48646.8</v>
      </c>
      <c r="S506" s="52">
        <f t="shared" si="95"/>
        <v>-0.1999999999999993</v>
      </c>
      <c r="T506" s="52">
        <f t="shared" si="96"/>
        <v>0.03999999999999915</v>
      </c>
      <c r="U506" s="49">
        <f t="shared" si="97"/>
        <v>1</v>
      </c>
      <c r="V506" s="49">
        <f t="shared" si="98"/>
        <v>0</v>
      </c>
      <c r="W506" s="51">
        <f t="shared" si="99"/>
        <v>0</v>
      </c>
      <c r="X506" s="51">
        <f t="shared" si="100"/>
        <v>0</v>
      </c>
      <c r="Y506" s="57">
        <f t="shared" si="101"/>
      </c>
      <c r="Z506" s="57">
        <f t="shared" si="102"/>
      </c>
    </row>
    <row r="507" spans="3:26" ht="12.75">
      <c r="C507" s="21">
        <v>38576</v>
      </c>
      <c r="D507" s="18">
        <v>27.08</v>
      </c>
      <c r="E507" s="18">
        <v>27.14</v>
      </c>
      <c r="F507" s="18">
        <v>26.9</v>
      </c>
      <c r="G507" s="18">
        <v>27.05</v>
      </c>
      <c r="H507" s="19">
        <v>52006500</v>
      </c>
      <c r="I507" s="42">
        <v>26.97</v>
      </c>
      <c r="K507" s="24">
        <f t="shared" si="93"/>
        <v>-0.008091210003677962</v>
      </c>
      <c r="L507" s="33">
        <f t="shared" si="94"/>
        <v>52006.5</v>
      </c>
      <c r="S507" s="52">
        <f t="shared" si="95"/>
        <v>-0.16000000000000014</v>
      </c>
      <c r="T507" s="52">
        <f t="shared" si="96"/>
        <v>0.00999999999999801</v>
      </c>
      <c r="U507" s="49">
        <f t="shared" si="97"/>
        <v>1</v>
      </c>
      <c r="V507" s="49">
        <f t="shared" si="98"/>
        <v>0</v>
      </c>
      <c r="W507" s="51">
        <f t="shared" si="99"/>
        <v>0</v>
      </c>
      <c r="X507" s="51">
        <f t="shared" si="100"/>
        <v>0</v>
      </c>
      <c r="Y507" s="57">
        <f t="shared" si="101"/>
      </c>
      <c r="Z507" s="57">
        <f t="shared" si="102"/>
      </c>
    </row>
    <row r="508" spans="3:26" ht="12.75">
      <c r="C508" s="21">
        <v>38579</v>
      </c>
      <c r="D508" s="18">
        <v>26.98</v>
      </c>
      <c r="E508" s="18">
        <v>27.3</v>
      </c>
      <c r="F508" s="18">
        <v>26.69</v>
      </c>
      <c r="G508" s="18">
        <v>27.13</v>
      </c>
      <c r="H508" s="19">
        <v>45976600</v>
      </c>
      <c r="I508" s="42">
        <v>27.13</v>
      </c>
      <c r="K508" s="24">
        <f t="shared" si="93"/>
        <v>0.005932517612161625</v>
      </c>
      <c r="L508" s="33">
        <f t="shared" si="94"/>
        <v>45976.6</v>
      </c>
      <c r="S508" s="52">
        <f t="shared" si="95"/>
        <v>0.16000000000000014</v>
      </c>
      <c r="T508" s="52">
        <f t="shared" si="96"/>
        <v>-0.2099999999999973</v>
      </c>
      <c r="U508" s="49">
        <f t="shared" si="97"/>
        <v>0</v>
      </c>
      <c r="V508" s="49">
        <f t="shared" si="98"/>
        <v>1</v>
      </c>
      <c r="W508" s="51">
        <f t="shared" si="99"/>
        <v>0</v>
      </c>
      <c r="X508" s="51">
        <f t="shared" si="100"/>
        <v>0</v>
      </c>
      <c r="Y508" s="57">
        <f t="shared" si="101"/>
      </c>
      <c r="Z508" s="57">
        <f t="shared" si="102"/>
      </c>
    </row>
    <row r="509" spans="3:26" ht="12.75">
      <c r="C509" s="21">
        <v>38580</v>
      </c>
      <c r="D509" s="18">
        <v>27.03</v>
      </c>
      <c r="E509" s="18">
        <v>27.14</v>
      </c>
      <c r="F509" s="18">
        <v>26.7</v>
      </c>
      <c r="G509" s="18">
        <v>26.74</v>
      </c>
      <c r="H509" s="19">
        <v>46894600</v>
      </c>
      <c r="I509" s="42">
        <v>26.74</v>
      </c>
      <c r="K509" s="24">
        <f t="shared" si="93"/>
        <v>-0.014375230372281611</v>
      </c>
      <c r="L509" s="33">
        <f t="shared" si="94"/>
        <v>46894.6</v>
      </c>
      <c r="S509" s="52">
        <f t="shared" si="95"/>
        <v>-0.16000000000000014</v>
      </c>
      <c r="T509" s="52">
        <f t="shared" si="96"/>
        <v>0.00999999999999801</v>
      </c>
      <c r="U509" s="49">
        <f t="shared" si="97"/>
        <v>1</v>
      </c>
      <c r="V509" s="49">
        <f t="shared" si="98"/>
        <v>0</v>
      </c>
      <c r="W509" s="51">
        <f t="shared" si="99"/>
        <v>0</v>
      </c>
      <c r="X509" s="51">
        <f t="shared" si="100"/>
        <v>0</v>
      </c>
      <c r="Y509" s="57">
        <f t="shared" si="101"/>
      </c>
      <c r="Z509" s="57">
        <f t="shared" si="102"/>
      </c>
    </row>
    <row r="510" spans="3:26" ht="12.75">
      <c r="C510" s="21">
        <v>38581</v>
      </c>
      <c r="D510" s="18">
        <v>26.82</v>
      </c>
      <c r="E510" s="18">
        <v>27.15</v>
      </c>
      <c r="F510" s="18">
        <v>26.66</v>
      </c>
      <c r="G510" s="18">
        <v>26.95</v>
      </c>
      <c r="H510" s="19">
        <v>52413100</v>
      </c>
      <c r="I510" s="42">
        <v>26.95</v>
      </c>
      <c r="K510" s="24">
        <f t="shared" si="93"/>
        <v>0.007853403141361293</v>
      </c>
      <c r="L510" s="33">
        <f t="shared" si="94"/>
        <v>52413.1</v>
      </c>
      <c r="S510" s="52">
        <f t="shared" si="95"/>
        <v>0.00999999999999801</v>
      </c>
      <c r="T510" s="52">
        <f t="shared" si="96"/>
        <v>-0.03999999999999915</v>
      </c>
      <c r="U510" s="49">
        <f t="shared" si="97"/>
        <v>0</v>
      </c>
      <c r="V510" s="49">
        <f t="shared" si="98"/>
        <v>1</v>
      </c>
      <c r="W510" s="51">
        <f t="shared" si="99"/>
        <v>0</v>
      </c>
      <c r="X510" s="51">
        <f t="shared" si="100"/>
        <v>0</v>
      </c>
      <c r="Y510" s="57">
        <f t="shared" si="101"/>
      </c>
      <c r="Z510" s="57">
        <f t="shared" si="102"/>
      </c>
    </row>
    <row r="511" spans="3:26" ht="12.75">
      <c r="C511" s="21">
        <v>38582</v>
      </c>
      <c r="D511" s="18">
        <v>26.89</v>
      </c>
      <c r="E511" s="18">
        <v>27.08</v>
      </c>
      <c r="F511" s="18">
        <v>26.8</v>
      </c>
      <c r="G511" s="18">
        <v>26.82</v>
      </c>
      <c r="H511" s="19">
        <v>40861900</v>
      </c>
      <c r="I511" s="42">
        <v>26.82</v>
      </c>
      <c r="K511" s="24">
        <f t="shared" si="93"/>
        <v>-0.0048237476808905555</v>
      </c>
      <c r="L511" s="33">
        <f t="shared" si="94"/>
        <v>40861.9</v>
      </c>
      <c r="S511" s="52">
        <f t="shared" si="95"/>
        <v>-0.07000000000000028</v>
      </c>
      <c r="T511" s="52">
        <f t="shared" si="96"/>
        <v>0.14000000000000057</v>
      </c>
      <c r="U511" s="49">
        <f t="shared" si="97"/>
        <v>1</v>
      </c>
      <c r="V511" s="49">
        <f t="shared" si="98"/>
        <v>0</v>
      </c>
      <c r="W511" s="51">
        <f t="shared" si="99"/>
        <v>0</v>
      </c>
      <c r="X511" s="51">
        <f t="shared" si="100"/>
        <v>0</v>
      </c>
      <c r="Y511" s="57">
        <f t="shared" si="101"/>
      </c>
      <c r="Z511" s="57">
        <f t="shared" si="102"/>
      </c>
    </row>
    <row r="512" spans="3:26" ht="12.75">
      <c r="C512" s="21">
        <v>38583</v>
      </c>
      <c r="D512" s="18">
        <v>26.85</v>
      </c>
      <c r="E512" s="18">
        <v>26.91</v>
      </c>
      <c r="F512" s="18">
        <v>26.7</v>
      </c>
      <c r="G512" s="18">
        <v>26.72</v>
      </c>
      <c r="H512" s="19">
        <v>36043500</v>
      </c>
      <c r="I512" s="42">
        <v>26.72</v>
      </c>
      <c r="K512" s="24">
        <f t="shared" si="93"/>
        <v>-0.0037285607755407346</v>
      </c>
      <c r="L512" s="33">
        <f t="shared" si="94"/>
        <v>36043.5</v>
      </c>
      <c r="S512" s="52">
        <f t="shared" si="95"/>
        <v>-0.16999999999999815</v>
      </c>
      <c r="T512" s="52">
        <f t="shared" si="96"/>
        <v>-0.10000000000000142</v>
      </c>
      <c r="U512" s="49">
        <f t="shared" si="97"/>
        <v>0</v>
      </c>
      <c r="V512" s="49">
        <f t="shared" si="98"/>
        <v>0</v>
      </c>
      <c r="W512" s="51">
        <f t="shared" si="99"/>
        <v>0</v>
      </c>
      <c r="X512" s="51">
        <f t="shared" si="100"/>
        <v>1</v>
      </c>
      <c r="Y512" s="57">
        <f t="shared" si="101"/>
      </c>
      <c r="Z512" s="57">
        <f t="shared" si="102"/>
        <v>26.72</v>
      </c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Peter 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