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225" windowHeight="5760" activeTab="0"/>
  </bookViews>
  <sheets>
    <sheet name="Download" sheetId="1" r:id="rId1"/>
  </sheets>
  <externalReferences>
    <externalReference r:id="rId4"/>
  </externalReferences>
  <definedNames>
    <definedName name="_Table1_Out" hidden="1">'[1]mape'!#REF!</definedName>
    <definedName name="anscount" hidden="1">1</definedName>
    <definedName name="Close">'Download'!$I$8:OFFSET('Download'!$I$8,'Download'!$I$1-1,0)</definedName>
    <definedName name="Date">'Download'!$C$8:OFFSET('Download'!$C$8,'Download'!$I$1-1,0)</definedName>
    <definedName name="Max">'Download'!$L$1</definedName>
    <definedName name="Min">'Download'!$L$2</definedName>
    <definedName name="Volume">'Download'!$L$8:OFFSET('Download'!$L$8,'Download'!$I$1-1,0)</definedName>
  </definedNames>
  <calcPr fullCalcOnLoad="1"/>
</workbook>
</file>

<file path=xl/sharedStrings.xml><?xml version="1.0" encoding="utf-8"?>
<sst xmlns="http://schemas.openxmlformats.org/spreadsheetml/2006/main" count="32" uniqueCount="30">
  <si>
    <t>Next change &gt;</t>
  </si>
  <si>
    <t>Gains</t>
  </si>
  <si>
    <t xml:space="preserve">Time Period </t>
  </si>
  <si>
    <t xml:space="preserve"> days</t>
  </si>
  <si>
    <t>Stock symbol</t>
  </si>
  <si>
    <t>Move the window</t>
  </si>
  <si>
    <t>GE</t>
  </si>
  <si>
    <t>data points =</t>
  </si>
  <si>
    <t xml:space="preserve"> </t>
  </si>
  <si>
    <t>URL used =</t>
  </si>
  <si>
    <t>Date</t>
  </si>
  <si>
    <t>Open</t>
  </si>
  <si>
    <t>High</t>
  </si>
  <si>
    <t>Low</t>
  </si>
  <si>
    <t>Close</t>
  </si>
  <si>
    <t>Volume</t>
  </si>
  <si>
    <t>Index</t>
  </si>
  <si>
    <t>Volume/1000</t>
  </si>
  <si>
    <t>Stock Symbol:</t>
  </si>
  <si>
    <t>Chart Min =</t>
  </si>
  <si>
    <t>Chart Max =</t>
  </si>
  <si>
    <t>Start Date:</t>
  </si>
  <si>
    <t>End Date:</t>
  </si>
  <si>
    <t xml:space="preserve">Fill in the </t>
  </si>
  <si>
    <t>Mean Return</t>
  </si>
  <si>
    <t>Volatility</t>
  </si>
  <si>
    <t>Adj Close</t>
  </si>
  <si>
    <t>d</t>
  </si>
  <si>
    <t>http://chart.yahoo.com/table.csv?s=GE&amp;a=3&amp;b=19&amp;c=2009&amp;d=3&amp;e=19&amp;f=2010&amp;g=d&amp;q=q&amp;y=0&amp;z=GE&amp;x=.csv</t>
  </si>
  <si>
    <r>
      <t xml:space="preserve"> change in the </t>
    </r>
    <r>
      <rPr>
        <b/>
        <u val="single"/>
        <sz val="9"/>
        <rFont val="Arial"/>
        <family val="2"/>
      </rPr>
      <t>same</t>
    </r>
    <r>
      <rPr>
        <b/>
        <sz val="9"/>
        <rFont val="Arial"/>
        <family val="2"/>
      </rPr>
      <t xml:space="preserve"> direction (up or down)</t>
    </r>
  </si>
</sst>
</file>

<file path=xl/styles.xml><?xml version="1.0" encoding="utf-8"?>
<styleSheet xmlns="http://schemas.openxmlformats.org/spreadsheetml/2006/main">
  <numFmts count="8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d\ m/d/yy"/>
    <numFmt numFmtId="173" formatCode="mmm\ d/yy"/>
    <numFmt numFmtId="174" formatCode="0,000"/>
    <numFmt numFmtId="175" formatCode="0.0%"/>
    <numFmt numFmtId="176" formatCode="0.000"/>
    <numFmt numFmtId="177" formatCode="0.0000"/>
    <numFmt numFmtId="178" formatCode="0.00000"/>
    <numFmt numFmtId="179" formatCode="0.0"/>
    <numFmt numFmtId="180" formatCode="0.000000"/>
    <numFmt numFmtId="181" formatCode="m/d"/>
    <numFmt numFmtId="182" formatCode="0.000%"/>
    <numFmt numFmtId="183" formatCode="0_)"/>
    <numFmt numFmtId="184" formatCode="mmm\-yyyy"/>
    <numFmt numFmtId="185" formatCode="0.0000%"/>
    <numFmt numFmtId="186" formatCode="0.00000%"/>
    <numFmt numFmtId="187" formatCode="yy\ m"/>
    <numFmt numFmtId="188" formatCode="yy\ mm"/>
    <numFmt numFmtId="189" formatCode="m/yy"/>
    <numFmt numFmtId="190" formatCode="[Black]#\ ??/??;[Red]\-#\ ??/??"/>
    <numFmt numFmtId="191" formatCode="#,###"/>
    <numFmt numFmtId="192" formatCode="h:m"/>
    <numFmt numFmtId="193" formatCode="[$$-409]#,###"/>
    <numFmt numFmtId="194" formatCode="_(* #,##0.000_);_(* \(#,##0.000\);_(* &quot;-&quot;??_);_(@_)"/>
    <numFmt numFmtId="195" formatCode="_(* #,##0.0000_);_(* \(#,##0.0000\);_(* &quot;-&quot;??_);_(@_)"/>
    <numFmt numFmtId="196" formatCode="#,##0.0000_);[Red]\(#,##0.0000\)"/>
    <numFmt numFmtId="197" formatCode="_(* #,##0.0_);_(* \(#,##0.0\);_(* &quot;-&quot;??_);_(@_)"/>
    <numFmt numFmtId="198" formatCode="_(* #,##0.0000_);_(* \(#,##0.0000\);_(* &quot;-&quot;????_);_(@_)"/>
    <numFmt numFmtId="199" formatCode="_(* #,##0_);_(* \(#,##0\);_(* &quot;-&quot;??_);_(@_)"/>
    <numFmt numFmtId="200" formatCode="mm/dd/yy"/>
    <numFmt numFmtId="201" formatCode="#,##0\ &quot;DM&quot;;\-#,##0\ &quot;DM&quot;"/>
    <numFmt numFmtId="202" formatCode="#,##0\ &quot;DM&quot;;[Red]\-#,##0\ &quot;DM&quot;"/>
    <numFmt numFmtId="203" formatCode="#,##0.00\ &quot;DM&quot;;\-#,##0.00\ &quot;DM&quot;"/>
    <numFmt numFmtId="204" formatCode="#,##0.00\ &quot;DM&quot;;[Red]\-#,##0.00\ &quot;DM&quot;"/>
    <numFmt numFmtId="205" formatCode="_-* #,##0\ &quot;DM&quot;_-;\-* #,##0\ &quot;DM&quot;_-;_-* &quot;-&quot;\ &quot;DM&quot;_-;_-@_-"/>
    <numFmt numFmtId="206" formatCode="_-* #,##0\ _D_M_-;\-* #,##0\ _D_M_-;_-* &quot;-&quot;\ _D_M_-;_-@_-"/>
    <numFmt numFmtId="207" formatCode="_-* #,##0.00\ &quot;DM&quot;_-;\-* #,##0.00\ &quot;DM&quot;_-;_-* &quot;-&quot;??\ &quot;DM&quot;_-;_-@_-"/>
    <numFmt numFmtId="208" formatCode="_-* #,##0.00\ _D_M_-;\-* #,##0.00\ _D_M_-;_-* &quot;-&quot;??\ _D_M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0.00000000"/>
    <numFmt numFmtId="219" formatCode="0.0000000"/>
    <numFmt numFmtId="220" formatCode="0.000000000"/>
    <numFmt numFmtId="221" formatCode="0.0000000000"/>
    <numFmt numFmtId="222" formatCode="0.00000000000"/>
    <numFmt numFmtId="223" formatCode="0.000000000000"/>
    <numFmt numFmtId="224" formatCode="0.0000000000000"/>
    <numFmt numFmtId="225" formatCode="yyyy"/>
    <numFmt numFmtId="226" formatCode="&quot;$&quot;#,##0"/>
    <numFmt numFmtId="227" formatCode="&quot;$&quot;#,##0.00"/>
    <numFmt numFmtId="228" formatCode="mmmm\ d"/>
    <numFmt numFmtId="229" formatCode="mmm\ d"/>
    <numFmt numFmtId="230" formatCode="mmm\-d\-yy"/>
    <numFmt numFmtId="231" formatCode="mmm\ \c\,yyyy"/>
    <numFmt numFmtId="232" formatCode="mmm\ d\,yyyy"/>
    <numFmt numFmtId="233" formatCode="yyyy\-mmm\-d"/>
    <numFmt numFmtId="234" formatCode="mmm"/>
    <numFmt numFmtId="235" formatCode="mmm\-d"/>
    <numFmt numFmtId="236" formatCode="#,##0.000"/>
    <numFmt numFmtId="237" formatCode="0.00000000000000000"/>
    <numFmt numFmtId="238" formatCode="0.0000000000000000"/>
  </numFmts>
  <fonts count="1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2"/>
      <color indexed="36"/>
      <name val="Mishawaka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color indexed="12"/>
      <name val="Mishawaka"/>
      <family val="0"/>
    </font>
    <font>
      <sz val="10"/>
      <name val="MS Sans Serif"/>
      <family val="0"/>
    </font>
    <font>
      <sz val="12"/>
      <name val="Mishawaka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u val="single"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8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98">
    <xf numFmtId="0" fontId="0" fillId="0" borderId="0" xfId="0" applyAlignment="1">
      <alignment/>
    </xf>
    <xf numFmtId="171" fontId="3" fillId="2" borderId="0" xfId="15" applyFont="1" applyFill="1" applyBorder="1" applyAlignment="1">
      <alignment horizontal="right"/>
    </xf>
    <xf numFmtId="0" fontId="0" fillId="2" borderId="0" xfId="0" applyFill="1" applyAlignment="1">
      <alignment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5" fontId="0" fillId="0" borderId="0" xfId="0" applyNumberFormat="1" applyAlignment="1">
      <alignment horizontal="center"/>
    </xf>
    <xf numFmtId="49" fontId="3" fillId="2" borderId="2" xfId="15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/>
    </xf>
    <xf numFmtId="2" fontId="4" fillId="3" borderId="0" xfId="0" applyNumberFormat="1" applyFont="1" applyFill="1" applyAlignment="1">
      <alignment/>
    </xf>
    <xf numFmtId="174" fontId="4" fillId="3" borderId="0" xfId="0" applyNumberFormat="1" applyFont="1" applyFill="1" applyAlignment="1">
      <alignment/>
    </xf>
    <xf numFmtId="173" fontId="2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174" fontId="6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center"/>
    </xf>
    <xf numFmtId="173" fontId="1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left"/>
    </xf>
    <xf numFmtId="2" fontId="5" fillId="3" borderId="0" xfId="0" applyNumberFormat="1" applyFont="1" applyFill="1" applyAlignment="1">
      <alignment horizontal="center" vertical="center"/>
    </xf>
    <xf numFmtId="3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0" fontId="5" fillId="3" borderId="0" xfId="0" applyNumberFormat="1" applyFont="1" applyFill="1" applyAlignment="1">
      <alignment horizontal="center"/>
    </xf>
    <xf numFmtId="171" fontId="14" fillId="2" borderId="4" xfId="15" applyFont="1" applyFill="1" applyBorder="1" applyAlignment="1">
      <alignment horizontal="right"/>
    </xf>
    <xf numFmtId="10" fontId="2" fillId="2" borderId="5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5" fillId="3" borderId="6" xfId="0" applyFont="1" applyFill="1" applyBorder="1" applyAlignment="1">
      <alignment horizontal="right"/>
    </xf>
    <xf numFmtId="10" fontId="5" fillId="3" borderId="6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right"/>
    </xf>
    <xf numFmtId="10" fontId="5" fillId="3" borderId="7" xfId="0" applyNumberFormat="1" applyFont="1" applyFill="1" applyBorder="1" applyAlignment="1">
      <alignment horizontal="center"/>
    </xf>
    <xf numFmtId="173" fontId="5" fillId="3" borderId="6" xfId="0" applyNumberFormat="1" applyFont="1" applyFill="1" applyBorder="1" applyAlignment="1">
      <alignment horizontal="center"/>
    </xf>
    <xf numFmtId="15" fontId="2" fillId="2" borderId="8" xfId="15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182" fontId="0" fillId="6" borderId="0" xfId="0" applyNumberFormat="1" applyFill="1" applyAlignment="1">
      <alignment/>
    </xf>
    <xf numFmtId="0" fontId="0" fillId="0" borderId="4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177" fontId="1" fillId="3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 vertical="center"/>
    </xf>
    <xf numFmtId="15" fontId="2" fillId="3" borderId="5" xfId="15" applyNumberFormat="1" applyFont="1" applyFill="1" applyBorder="1" applyAlignment="1">
      <alignment horizontal="center"/>
    </xf>
    <xf numFmtId="171" fontId="2" fillId="3" borderId="5" xfId="15" applyFont="1" applyFill="1" applyBorder="1" applyAlignment="1">
      <alignment horizontal="right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/>
    </xf>
    <xf numFmtId="0" fontId="15" fillId="7" borderId="0" xfId="0" applyFont="1" applyFill="1" applyBorder="1" applyAlignment="1">
      <alignment horizontal="center"/>
    </xf>
    <xf numFmtId="0" fontId="16" fillId="7" borderId="0" xfId="0" applyFont="1" applyFill="1" applyAlignment="1">
      <alignment horizontal="center" vertical="center"/>
    </xf>
    <xf numFmtId="175" fontId="3" fillId="0" borderId="13" xfId="0" applyNumberFormat="1" applyFont="1" applyBorder="1" applyAlignment="1">
      <alignment horizontal="center" vertical="center"/>
    </xf>
    <xf numFmtId="175" fontId="3" fillId="2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5" fontId="5" fillId="3" borderId="0" xfId="0" applyNumberFormat="1" applyFont="1" applyFill="1" applyAlignment="1">
      <alignment/>
    </xf>
    <xf numFmtId="10" fontId="1" fillId="3" borderId="0" xfId="0" applyNumberFormat="1" applyFont="1" applyFill="1" applyAlignment="1">
      <alignment horizontal="center" vertical="center"/>
    </xf>
    <xf numFmtId="10" fontId="1" fillId="2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4" fillId="3" borderId="0" xfId="0" applyNumberFormat="1" applyFont="1" applyFill="1" applyAlignment="1">
      <alignment horizontal="center" vertical="center"/>
    </xf>
    <xf numFmtId="10" fontId="1" fillId="3" borderId="0" xfId="0" applyNumberFormat="1" applyFont="1" applyFill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75" fontId="0" fillId="6" borderId="0" xfId="0" applyNumberFormat="1" applyFill="1" applyAlignment="1">
      <alignment/>
    </xf>
    <xf numFmtId="0" fontId="3" fillId="8" borderId="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left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9" fontId="2" fillId="4" borderId="14" xfId="0" applyNumberFormat="1" applyFont="1" applyFill="1" applyBorder="1" applyAlignment="1">
      <alignment horizontal="center" vertical="center"/>
    </xf>
    <xf numFmtId="9" fontId="2" fillId="8" borderId="14" xfId="0" applyNumberFormat="1" applyFont="1" applyFill="1" applyBorder="1" applyAlignment="1">
      <alignment horizontal="center" vertical="center"/>
    </xf>
    <xf numFmtId="9" fontId="2" fillId="8" borderId="22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/>
    </xf>
    <xf numFmtId="0" fontId="3" fillId="2" borderId="24" xfId="0" applyFont="1" applyFill="1" applyBorder="1" applyAlignment="1">
      <alignment horizontal="right"/>
    </xf>
    <xf numFmtId="0" fontId="3" fillId="4" borderId="2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</cellXfs>
  <cellStyles count="39">
    <cellStyle name="Normal" xfId="0"/>
    <cellStyle name="Comma" xfId="15"/>
    <cellStyle name="Comma [0]" xfId="16"/>
    <cellStyle name="Comma [0]_Stock-Plot.xls Chart 1" xfId="17"/>
    <cellStyle name="Comma [0]_Stock-Plot.xls Chart 2" xfId="18"/>
    <cellStyle name="Comma [0]_Stock-Plot.xls Chart 3" xfId="19"/>
    <cellStyle name="Comma [0]_Stock-Plot.xls Chart 4" xfId="20"/>
    <cellStyle name="Comma [0]_Stock-Plot.xls Chart 5" xfId="21"/>
    <cellStyle name="Comma_Stock-Plot.xls Chart 1" xfId="22"/>
    <cellStyle name="Comma_Stock-Plot.xls Chart 2" xfId="23"/>
    <cellStyle name="Comma_Stock-Plot.xls Chart 3" xfId="24"/>
    <cellStyle name="Comma_Stock-Plot.xls Chart 4" xfId="25"/>
    <cellStyle name="Comma_Stock-Plot.xls Chart 5" xfId="26"/>
    <cellStyle name="Comma0" xfId="27"/>
    <cellStyle name="Currency" xfId="28"/>
    <cellStyle name="Currency [0]" xfId="29"/>
    <cellStyle name="Currency [0]_Stock-Plot.xls Chart 1" xfId="30"/>
    <cellStyle name="Currency [0]_Stock-Plot.xls Chart 2" xfId="31"/>
    <cellStyle name="Currency [0]_Stock-Plot.xls Chart 3" xfId="32"/>
    <cellStyle name="Currency [0]_Stock-Plot.xls Chart 4" xfId="33"/>
    <cellStyle name="Currency [0]_Stock-Plot.xls Chart 5" xfId="34"/>
    <cellStyle name="Currency_Stock-Plot.xls Chart 1" xfId="35"/>
    <cellStyle name="Currency_Stock-Plot.xls Chart 2" xfId="36"/>
    <cellStyle name="Currency_Stock-Plot.xls Chart 3" xfId="37"/>
    <cellStyle name="Currency_Stock-Plot.xls Chart 4" xfId="38"/>
    <cellStyle name="Currency_Stock-Plot.xls Chart 5" xfId="39"/>
    <cellStyle name="Currency0" xfId="40"/>
    <cellStyle name="Date" xfId="41"/>
    <cellStyle name="Fixed" xfId="42"/>
    <cellStyle name="Followed Hyperlink" xfId="43"/>
    <cellStyle name="Heading 1" xfId="44"/>
    <cellStyle name="Heading 2" xfId="45"/>
    <cellStyle name="Hyperlink" xfId="46"/>
    <cellStyle name="Hyperlink_VDX-Plot.xls Chart 1" xfId="47"/>
    <cellStyle name="Hyperlink_VDX-Plot.xls Chart 3" xfId="48"/>
    <cellStyle name="Normal_adx-stuff" xfId="49"/>
    <cellStyle name="Normal_Retriever_Zdlt" xfId="50"/>
    <cellStyle name="Percent" xfId="51"/>
    <cellStyle name="Total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rgbClr val="99CCFF"/>
            </a:solidFill>
            <a:ln w="381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[0]!Volume</c:f>
              <c:numCache>
                <c:ptCount val="251"/>
                <c:pt idx="0">
                  <c:v>143579.2</c:v>
                </c:pt>
                <c:pt idx="1">
                  <c:v>123408.4</c:v>
                </c:pt>
                <c:pt idx="2">
                  <c:v>130202.8</c:v>
                </c:pt>
                <c:pt idx="3">
                  <c:v>94890</c:v>
                </c:pt>
                <c:pt idx="4">
                  <c:v>97434.1</c:v>
                </c:pt>
                <c:pt idx="5">
                  <c:v>81725.4</c:v>
                </c:pt>
                <c:pt idx="6">
                  <c:v>82536.5</c:v>
                </c:pt>
                <c:pt idx="7">
                  <c:v>101896.6</c:v>
                </c:pt>
                <c:pt idx="8">
                  <c:v>114419.2</c:v>
                </c:pt>
                <c:pt idx="9">
                  <c:v>80027.3</c:v>
                </c:pt>
                <c:pt idx="10">
                  <c:v>117408.2</c:v>
                </c:pt>
                <c:pt idx="11">
                  <c:v>105418.3</c:v>
                </c:pt>
                <c:pt idx="12">
                  <c:v>128908.4</c:v>
                </c:pt>
                <c:pt idx="13">
                  <c:v>142137.4</c:v>
                </c:pt>
                <c:pt idx="14">
                  <c:v>128026.2</c:v>
                </c:pt>
                <c:pt idx="15">
                  <c:v>93490.8</c:v>
                </c:pt>
                <c:pt idx="16">
                  <c:v>118114.5</c:v>
                </c:pt>
                <c:pt idx="17">
                  <c:v>106630.5</c:v>
                </c:pt>
                <c:pt idx="18">
                  <c:v>90244.5</c:v>
                </c:pt>
                <c:pt idx="19">
                  <c:v>83378.4</c:v>
                </c:pt>
                <c:pt idx="20">
                  <c:v>76849.7</c:v>
                </c:pt>
                <c:pt idx="21">
                  <c:v>92104.2</c:v>
                </c:pt>
                <c:pt idx="22">
                  <c:v>113547.7</c:v>
                </c:pt>
                <c:pt idx="23">
                  <c:v>105432.6</c:v>
                </c:pt>
                <c:pt idx="24">
                  <c:v>54029.8</c:v>
                </c:pt>
                <c:pt idx="25">
                  <c:v>95899.4</c:v>
                </c:pt>
                <c:pt idx="26">
                  <c:v>107476.8</c:v>
                </c:pt>
                <c:pt idx="27">
                  <c:v>82480.1</c:v>
                </c:pt>
                <c:pt idx="28">
                  <c:v>84888.3</c:v>
                </c:pt>
                <c:pt idx="29">
                  <c:v>86398.7</c:v>
                </c:pt>
                <c:pt idx="30">
                  <c:v>66116.1</c:v>
                </c:pt>
                <c:pt idx="31">
                  <c:v>68343</c:v>
                </c:pt>
                <c:pt idx="32">
                  <c:v>58371.7</c:v>
                </c:pt>
                <c:pt idx="33">
                  <c:v>75656.1</c:v>
                </c:pt>
                <c:pt idx="34">
                  <c:v>58481.2</c:v>
                </c:pt>
                <c:pt idx="35">
                  <c:v>54367.4</c:v>
                </c:pt>
                <c:pt idx="36">
                  <c:v>81913.4</c:v>
                </c:pt>
                <c:pt idx="37">
                  <c:v>71429.7</c:v>
                </c:pt>
                <c:pt idx="38">
                  <c:v>57438.5</c:v>
                </c:pt>
                <c:pt idx="39">
                  <c:v>75502.5</c:v>
                </c:pt>
                <c:pt idx="40">
                  <c:v>91392.7</c:v>
                </c:pt>
                <c:pt idx="41">
                  <c:v>129681.5</c:v>
                </c:pt>
                <c:pt idx="42">
                  <c:v>176126</c:v>
                </c:pt>
                <c:pt idx="43">
                  <c:v>124481</c:v>
                </c:pt>
                <c:pt idx="44">
                  <c:v>102436.9</c:v>
                </c:pt>
                <c:pt idx="45">
                  <c:v>86975.2</c:v>
                </c:pt>
                <c:pt idx="46">
                  <c:v>82638.8</c:v>
                </c:pt>
                <c:pt idx="47">
                  <c:v>75782.1</c:v>
                </c:pt>
                <c:pt idx="48">
                  <c:v>68111.9</c:v>
                </c:pt>
                <c:pt idx="49">
                  <c:v>52697.3</c:v>
                </c:pt>
                <c:pt idx="50">
                  <c:v>87682.6</c:v>
                </c:pt>
                <c:pt idx="51">
                  <c:v>64177.6</c:v>
                </c:pt>
                <c:pt idx="52">
                  <c:v>71625.5</c:v>
                </c:pt>
                <c:pt idx="53">
                  <c:v>65477</c:v>
                </c:pt>
                <c:pt idx="54">
                  <c:v>99265.4</c:v>
                </c:pt>
                <c:pt idx="55">
                  <c:v>139675.6</c:v>
                </c:pt>
                <c:pt idx="56">
                  <c:v>81580.8</c:v>
                </c:pt>
                <c:pt idx="57">
                  <c:v>70115.1</c:v>
                </c:pt>
                <c:pt idx="58">
                  <c:v>101759.2</c:v>
                </c:pt>
                <c:pt idx="59">
                  <c:v>71587.3</c:v>
                </c:pt>
                <c:pt idx="60">
                  <c:v>92244.9</c:v>
                </c:pt>
                <c:pt idx="61">
                  <c:v>92452.4</c:v>
                </c:pt>
                <c:pt idx="62">
                  <c:v>180910.1</c:v>
                </c:pt>
                <c:pt idx="63">
                  <c:v>94415.5</c:v>
                </c:pt>
                <c:pt idx="64">
                  <c:v>101208</c:v>
                </c:pt>
                <c:pt idx="65">
                  <c:v>78154.9</c:v>
                </c:pt>
                <c:pt idx="66">
                  <c:v>102342.5</c:v>
                </c:pt>
                <c:pt idx="67">
                  <c:v>59733.8</c:v>
                </c:pt>
                <c:pt idx="68">
                  <c:v>76994.5</c:v>
                </c:pt>
                <c:pt idx="69">
                  <c:v>105512.9</c:v>
                </c:pt>
                <c:pt idx="70">
                  <c:v>80036.3</c:v>
                </c:pt>
                <c:pt idx="71">
                  <c:v>169052.8</c:v>
                </c:pt>
                <c:pt idx="72">
                  <c:v>109292.2</c:v>
                </c:pt>
                <c:pt idx="73">
                  <c:v>99030.7</c:v>
                </c:pt>
                <c:pt idx="74">
                  <c:v>114349.5</c:v>
                </c:pt>
                <c:pt idx="75">
                  <c:v>99715.6</c:v>
                </c:pt>
                <c:pt idx="76">
                  <c:v>120219.6</c:v>
                </c:pt>
                <c:pt idx="77">
                  <c:v>95766</c:v>
                </c:pt>
                <c:pt idx="78">
                  <c:v>85713.1</c:v>
                </c:pt>
                <c:pt idx="79">
                  <c:v>102723.2</c:v>
                </c:pt>
                <c:pt idx="80">
                  <c:v>92351.5</c:v>
                </c:pt>
                <c:pt idx="81">
                  <c:v>83782.4</c:v>
                </c:pt>
                <c:pt idx="82">
                  <c:v>65673.4</c:v>
                </c:pt>
                <c:pt idx="83">
                  <c:v>81281.1</c:v>
                </c:pt>
                <c:pt idx="84">
                  <c:v>60136.5</c:v>
                </c:pt>
                <c:pt idx="85">
                  <c:v>60359.9</c:v>
                </c:pt>
                <c:pt idx="86">
                  <c:v>63880.8</c:v>
                </c:pt>
                <c:pt idx="87">
                  <c:v>90618.3</c:v>
                </c:pt>
                <c:pt idx="88">
                  <c:v>85598</c:v>
                </c:pt>
                <c:pt idx="89">
                  <c:v>77119.3</c:v>
                </c:pt>
                <c:pt idx="90">
                  <c:v>66641.5</c:v>
                </c:pt>
                <c:pt idx="91">
                  <c:v>63817</c:v>
                </c:pt>
                <c:pt idx="92">
                  <c:v>73884.4</c:v>
                </c:pt>
                <c:pt idx="93">
                  <c:v>67090</c:v>
                </c:pt>
                <c:pt idx="94">
                  <c:v>103474.5</c:v>
                </c:pt>
                <c:pt idx="95">
                  <c:v>70407.2</c:v>
                </c:pt>
                <c:pt idx="96">
                  <c:v>54457.6</c:v>
                </c:pt>
                <c:pt idx="97">
                  <c:v>77231.3</c:v>
                </c:pt>
                <c:pt idx="98">
                  <c:v>142954.3</c:v>
                </c:pt>
                <c:pt idx="99">
                  <c:v>154055.5</c:v>
                </c:pt>
                <c:pt idx="100">
                  <c:v>119880.1</c:v>
                </c:pt>
                <c:pt idx="101">
                  <c:v>101219.1</c:v>
                </c:pt>
                <c:pt idx="102">
                  <c:v>139284.1</c:v>
                </c:pt>
                <c:pt idx="103">
                  <c:v>209198.6</c:v>
                </c:pt>
                <c:pt idx="104">
                  <c:v>268968.2</c:v>
                </c:pt>
                <c:pt idx="105">
                  <c:v>255066.6</c:v>
                </c:pt>
                <c:pt idx="106">
                  <c:v>123024.1</c:v>
                </c:pt>
                <c:pt idx="107">
                  <c:v>109299.1</c:v>
                </c:pt>
                <c:pt idx="108">
                  <c:v>95910.5</c:v>
                </c:pt>
                <c:pt idx="109">
                  <c:v>134308.1</c:v>
                </c:pt>
                <c:pt idx="110">
                  <c:v>123229.3</c:v>
                </c:pt>
                <c:pt idx="111">
                  <c:v>103735.8</c:v>
                </c:pt>
                <c:pt idx="112">
                  <c:v>73786.6</c:v>
                </c:pt>
                <c:pt idx="113">
                  <c:v>80778.2</c:v>
                </c:pt>
                <c:pt idx="114">
                  <c:v>120763.6</c:v>
                </c:pt>
                <c:pt idx="115">
                  <c:v>113494.1</c:v>
                </c:pt>
                <c:pt idx="116">
                  <c:v>133091.8</c:v>
                </c:pt>
                <c:pt idx="117">
                  <c:v>74099.1</c:v>
                </c:pt>
                <c:pt idx="118">
                  <c:v>95698</c:v>
                </c:pt>
                <c:pt idx="119">
                  <c:v>60911.5</c:v>
                </c:pt>
                <c:pt idx="120">
                  <c:v>77369.5</c:v>
                </c:pt>
                <c:pt idx="121">
                  <c:v>70406.9</c:v>
                </c:pt>
                <c:pt idx="122">
                  <c:v>58627.3</c:v>
                </c:pt>
                <c:pt idx="123">
                  <c:v>70643</c:v>
                </c:pt>
                <c:pt idx="124">
                  <c:v>92569.5</c:v>
                </c:pt>
                <c:pt idx="125">
                  <c:v>92328.9</c:v>
                </c:pt>
                <c:pt idx="126">
                  <c:v>182334.8</c:v>
                </c:pt>
                <c:pt idx="127">
                  <c:v>99245.7</c:v>
                </c:pt>
                <c:pt idx="128">
                  <c:v>101087.5</c:v>
                </c:pt>
                <c:pt idx="129">
                  <c:v>96683.6</c:v>
                </c:pt>
                <c:pt idx="130">
                  <c:v>125121.4</c:v>
                </c:pt>
                <c:pt idx="131">
                  <c:v>88086.7</c:v>
                </c:pt>
                <c:pt idx="132">
                  <c:v>96270.9</c:v>
                </c:pt>
                <c:pt idx="133">
                  <c:v>87465.2</c:v>
                </c:pt>
                <c:pt idx="134">
                  <c:v>107272.8</c:v>
                </c:pt>
                <c:pt idx="135">
                  <c:v>83654.2</c:v>
                </c:pt>
                <c:pt idx="136">
                  <c:v>129847.1</c:v>
                </c:pt>
                <c:pt idx="137">
                  <c:v>101128</c:v>
                </c:pt>
                <c:pt idx="138">
                  <c:v>77081.7</c:v>
                </c:pt>
                <c:pt idx="139">
                  <c:v>80303.6</c:v>
                </c:pt>
                <c:pt idx="140">
                  <c:v>70544.1</c:v>
                </c:pt>
                <c:pt idx="141">
                  <c:v>165053.4</c:v>
                </c:pt>
                <c:pt idx="142">
                  <c:v>102908.9</c:v>
                </c:pt>
                <c:pt idx="143">
                  <c:v>73600.1</c:v>
                </c:pt>
                <c:pt idx="144">
                  <c:v>71297.4</c:v>
                </c:pt>
                <c:pt idx="145">
                  <c:v>65682</c:v>
                </c:pt>
                <c:pt idx="146">
                  <c:v>65429.8</c:v>
                </c:pt>
                <c:pt idx="147">
                  <c:v>98229.4</c:v>
                </c:pt>
                <c:pt idx="148">
                  <c:v>52038.5</c:v>
                </c:pt>
                <c:pt idx="149">
                  <c:v>47568.8</c:v>
                </c:pt>
                <c:pt idx="150">
                  <c:v>69771.3</c:v>
                </c:pt>
                <c:pt idx="151">
                  <c:v>63916</c:v>
                </c:pt>
                <c:pt idx="152">
                  <c:v>73905.5</c:v>
                </c:pt>
                <c:pt idx="153">
                  <c:v>80705.4</c:v>
                </c:pt>
                <c:pt idx="154">
                  <c:v>48165.6</c:v>
                </c:pt>
                <c:pt idx="155">
                  <c:v>60917.6</c:v>
                </c:pt>
                <c:pt idx="156">
                  <c:v>70168.5</c:v>
                </c:pt>
                <c:pt idx="157">
                  <c:v>98034.3</c:v>
                </c:pt>
                <c:pt idx="158">
                  <c:v>65324.7</c:v>
                </c:pt>
                <c:pt idx="159">
                  <c:v>74555.8</c:v>
                </c:pt>
                <c:pt idx="160">
                  <c:v>88401.7</c:v>
                </c:pt>
                <c:pt idx="161">
                  <c:v>64417.4</c:v>
                </c:pt>
                <c:pt idx="162">
                  <c:v>78852.2</c:v>
                </c:pt>
                <c:pt idx="163">
                  <c:v>58696.6</c:v>
                </c:pt>
                <c:pt idx="164">
                  <c:v>55782.1</c:v>
                </c:pt>
                <c:pt idx="165">
                  <c:v>56448.7</c:v>
                </c:pt>
                <c:pt idx="166">
                  <c:v>43857.5</c:v>
                </c:pt>
                <c:pt idx="167">
                  <c:v>79241.3</c:v>
                </c:pt>
                <c:pt idx="168">
                  <c:v>72544.5</c:v>
                </c:pt>
                <c:pt idx="169">
                  <c:v>68273.7</c:v>
                </c:pt>
                <c:pt idx="170">
                  <c:v>79202.5</c:v>
                </c:pt>
                <c:pt idx="171">
                  <c:v>53132.7</c:v>
                </c:pt>
                <c:pt idx="172">
                  <c:v>48167.3</c:v>
                </c:pt>
                <c:pt idx="173">
                  <c:v>42340.8</c:v>
                </c:pt>
                <c:pt idx="174">
                  <c:v>18580.2</c:v>
                </c:pt>
                <c:pt idx="175">
                  <c:v>45744.8</c:v>
                </c:pt>
                <c:pt idx="176">
                  <c:v>48387.3</c:v>
                </c:pt>
                <c:pt idx="177">
                  <c:v>44950.1</c:v>
                </c:pt>
                <c:pt idx="178">
                  <c:v>44531.6</c:v>
                </c:pt>
                <c:pt idx="179">
                  <c:v>67079.9</c:v>
                </c:pt>
                <c:pt idx="180">
                  <c:v>64550.6</c:v>
                </c:pt>
                <c:pt idx="181">
                  <c:v>55464.9</c:v>
                </c:pt>
                <c:pt idx="182">
                  <c:v>185472.3</c:v>
                </c:pt>
                <c:pt idx="183">
                  <c:v>115112.6</c:v>
                </c:pt>
                <c:pt idx="184">
                  <c:v>76675.4</c:v>
                </c:pt>
                <c:pt idx="185">
                  <c:v>64622.8</c:v>
                </c:pt>
                <c:pt idx="186">
                  <c:v>65342.4</c:v>
                </c:pt>
                <c:pt idx="187">
                  <c:v>57361.5</c:v>
                </c:pt>
                <c:pt idx="188">
                  <c:v>74108.1</c:v>
                </c:pt>
                <c:pt idx="189">
                  <c:v>60697.4</c:v>
                </c:pt>
                <c:pt idx="190">
                  <c:v>64495.6</c:v>
                </c:pt>
                <c:pt idx="191">
                  <c:v>99151.2</c:v>
                </c:pt>
                <c:pt idx="192">
                  <c:v>162677.7</c:v>
                </c:pt>
                <c:pt idx="193">
                  <c:v>75160.4</c:v>
                </c:pt>
                <c:pt idx="194">
                  <c:v>78017</c:v>
                </c:pt>
                <c:pt idx="195">
                  <c:v>76850.6</c:v>
                </c:pt>
                <c:pt idx="196">
                  <c:v>79136</c:v>
                </c:pt>
                <c:pt idx="197">
                  <c:v>81158.6</c:v>
                </c:pt>
                <c:pt idx="198">
                  <c:v>56940.5</c:v>
                </c:pt>
                <c:pt idx="199">
                  <c:v>115749.4</c:v>
                </c:pt>
                <c:pt idx="200">
                  <c:v>70778.2</c:v>
                </c:pt>
                <c:pt idx="201">
                  <c:v>110099.2</c:v>
                </c:pt>
                <c:pt idx="202">
                  <c:v>143503.2</c:v>
                </c:pt>
                <c:pt idx="203">
                  <c:v>70487</c:v>
                </c:pt>
                <c:pt idx="204">
                  <c:v>97580.3</c:v>
                </c:pt>
                <c:pt idx="205">
                  <c:v>68377.1</c:v>
                </c:pt>
                <c:pt idx="206">
                  <c:v>66896.7</c:v>
                </c:pt>
                <c:pt idx="207">
                  <c:v>76503.1</c:v>
                </c:pt>
                <c:pt idx="208">
                  <c:v>69444.8</c:v>
                </c:pt>
                <c:pt idx="209">
                  <c:v>60553.9</c:v>
                </c:pt>
                <c:pt idx="210">
                  <c:v>47333.5</c:v>
                </c:pt>
                <c:pt idx="211">
                  <c:v>65201.6</c:v>
                </c:pt>
                <c:pt idx="212">
                  <c:v>44988</c:v>
                </c:pt>
                <c:pt idx="213">
                  <c:v>63371.1</c:v>
                </c:pt>
                <c:pt idx="214">
                  <c:v>56650.6</c:v>
                </c:pt>
                <c:pt idx="215">
                  <c:v>63364.5</c:v>
                </c:pt>
                <c:pt idx="216">
                  <c:v>60564.4</c:v>
                </c:pt>
                <c:pt idx="217">
                  <c:v>62798.3</c:v>
                </c:pt>
                <c:pt idx="218">
                  <c:v>52587.6</c:v>
                </c:pt>
                <c:pt idx="219">
                  <c:v>83817.4</c:v>
                </c:pt>
                <c:pt idx="220">
                  <c:v>47132.2</c:v>
                </c:pt>
                <c:pt idx="221">
                  <c:v>65183.9</c:v>
                </c:pt>
                <c:pt idx="222">
                  <c:v>53676.9</c:v>
                </c:pt>
                <c:pt idx="223">
                  <c:v>83685.6</c:v>
                </c:pt>
                <c:pt idx="224">
                  <c:v>67843.4</c:v>
                </c:pt>
                <c:pt idx="225">
                  <c:v>64905.5</c:v>
                </c:pt>
                <c:pt idx="226">
                  <c:v>112875.4</c:v>
                </c:pt>
                <c:pt idx="227">
                  <c:v>117951.1</c:v>
                </c:pt>
                <c:pt idx="228">
                  <c:v>228571.1</c:v>
                </c:pt>
                <c:pt idx="229">
                  <c:v>160499.8</c:v>
                </c:pt>
                <c:pt idx="230">
                  <c:v>88515.4</c:v>
                </c:pt>
                <c:pt idx="231">
                  <c:v>114772.3</c:v>
                </c:pt>
                <c:pt idx="232">
                  <c:v>64940.7</c:v>
                </c:pt>
                <c:pt idx="233">
                  <c:v>107580.1</c:v>
                </c:pt>
                <c:pt idx="234">
                  <c:v>124241.1</c:v>
                </c:pt>
                <c:pt idx="235">
                  <c:v>97668.4</c:v>
                </c:pt>
                <c:pt idx="236">
                  <c:v>84380.5</c:v>
                </c:pt>
                <c:pt idx="237">
                  <c:v>83916.8</c:v>
                </c:pt>
                <c:pt idx="238">
                  <c:v>53168.7</c:v>
                </c:pt>
                <c:pt idx="239">
                  <c:v>59216.5</c:v>
                </c:pt>
                <c:pt idx="240">
                  <c:v>45478</c:v>
                </c:pt>
                <c:pt idx="241">
                  <c:v>55879.4</c:v>
                </c:pt>
                <c:pt idx="242">
                  <c:v>54106.5</c:v>
                </c:pt>
                <c:pt idx="243">
                  <c:v>60464.2</c:v>
                </c:pt>
                <c:pt idx="244">
                  <c:v>60592.9</c:v>
                </c:pt>
                <c:pt idx="245">
                  <c:v>54612.7</c:v>
                </c:pt>
                <c:pt idx="246">
                  <c:v>71700.5</c:v>
                </c:pt>
                <c:pt idx="247">
                  <c:v>92585.1</c:v>
                </c:pt>
                <c:pt idx="248">
                  <c:v>81959</c:v>
                </c:pt>
                <c:pt idx="249">
                  <c:v>103121.9</c:v>
                </c:pt>
                <c:pt idx="250">
                  <c:v>172304.4</c:v>
                </c:pt>
              </c:numCache>
            </c:numRef>
          </c:val>
        </c:ser>
        <c:axId val="38805415"/>
        <c:axId val="14223008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</c:f>
              <c:strCache>
                <c:ptCount val="251"/>
                <c:pt idx="0">
                  <c:v>39923</c:v>
                </c:pt>
                <c:pt idx="1">
                  <c:v>39924</c:v>
                </c:pt>
                <c:pt idx="2">
                  <c:v>39925</c:v>
                </c:pt>
                <c:pt idx="3">
                  <c:v>39926</c:v>
                </c:pt>
                <c:pt idx="4">
                  <c:v>39927</c:v>
                </c:pt>
                <c:pt idx="5">
                  <c:v>39930</c:v>
                </c:pt>
                <c:pt idx="6">
                  <c:v>39931</c:v>
                </c:pt>
                <c:pt idx="7">
                  <c:v>39932</c:v>
                </c:pt>
                <c:pt idx="8">
                  <c:v>39933</c:v>
                </c:pt>
                <c:pt idx="9">
                  <c:v>39934</c:v>
                </c:pt>
                <c:pt idx="10">
                  <c:v>39937</c:v>
                </c:pt>
                <c:pt idx="11">
                  <c:v>39938</c:v>
                </c:pt>
                <c:pt idx="12">
                  <c:v>39939</c:v>
                </c:pt>
                <c:pt idx="13">
                  <c:v>39940</c:v>
                </c:pt>
                <c:pt idx="14">
                  <c:v>39941</c:v>
                </c:pt>
                <c:pt idx="15">
                  <c:v>39944</c:v>
                </c:pt>
                <c:pt idx="16">
                  <c:v>39945</c:v>
                </c:pt>
                <c:pt idx="17">
                  <c:v>39946</c:v>
                </c:pt>
                <c:pt idx="18">
                  <c:v>39947</c:v>
                </c:pt>
                <c:pt idx="19">
                  <c:v>39948</c:v>
                </c:pt>
                <c:pt idx="20">
                  <c:v>39951</c:v>
                </c:pt>
                <c:pt idx="21">
                  <c:v>39952</c:v>
                </c:pt>
                <c:pt idx="22">
                  <c:v>39953</c:v>
                </c:pt>
                <c:pt idx="23">
                  <c:v>39954</c:v>
                </c:pt>
                <c:pt idx="24">
                  <c:v>39955</c:v>
                </c:pt>
                <c:pt idx="25">
                  <c:v>39959</c:v>
                </c:pt>
                <c:pt idx="26">
                  <c:v>39960</c:v>
                </c:pt>
                <c:pt idx="27">
                  <c:v>39961</c:v>
                </c:pt>
                <c:pt idx="28">
                  <c:v>39962</c:v>
                </c:pt>
                <c:pt idx="29">
                  <c:v>39965</c:v>
                </c:pt>
                <c:pt idx="30">
                  <c:v>39966</c:v>
                </c:pt>
                <c:pt idx="31">
                  <c:v>39967</c:v>
                </c:pt>
                <c:pt idx="32">
                  <c:v>39968</c:v>
                </c:pt>
                <c:pt idx="33">
                  <c:v>39969</c:v>
                </c:pt>
                <c:pt idx="34">
                  <c:v>39972</c:v>
                </c:pt>
                <c:pt idx="35">
                  <c:v>39973</c:v>
                </c:pt>
                <c:pt idx="36">
                  <c:v>39974</c:v>
                </c:pt>
                <c:pt idx="37">
                  <c:v>39975</c:v>
                </c:pt>
                <c:pt idx="38">
                  <c:v>39976</c:v>
                </c:pt>
                <c:pt idx="39">
                  <c:v>39979</c:v>
                </c:pt>
                <c:pt idx="40">
                  <c:v>39980</c:v>
                </c:pt>
                <c:pt idx="41">
                  <c:v>39981</c:v>
                </c:pt>
                <c:pt idx="42">
                  <c:v>39982</c:v>
                </c:pt>
                <c:pt idx="43">
                  <c:v>39983</c:v>
                </c:pt>
                <c:pt idx="44">
                  <c:v>39986</c:v>
                </c:pt>
                <c:pt idx="45">
                  <c:v>39987</c:v>
                </c:pt>
                <c:pt idx="46">
                  <c:v>39988</c:v>
                </c:pt>
                <c:pt idx="47">
                  <c:v>39989</c:v>
                </c:pt>
                <c:pt idx="48">
                  <c:v>39990</c:v>
                </c:pt>
                <c:pt idx="49">
                  <c:v>39993</c:v>
                </c:pt>
                <c:pt idx="50">
                  <c:v>39994</c:v>
                </c:pt>
                <c:pt idx="51">
                  <c:v>39995</c:v>
                </c:pt>
                <c:pt idx="52">
                  <c:v>39996</c:v>
                </c:pt>
                <c:pt idx="53">
                  <c:v>40000</c:v>
                </c:pt>
                <c:pt idx="54">
                  <c:v>40001</c:v>
                </c:pt>
                <c:pt idx="55">
                  <c:v>40002</c:v>
                </c:pt>
                <c:pt idx="56">
                  <c:v>40003</c:v>
                </c:pt>
                <c:pt idx="57">
                  <c:v>40004</c:v>
                </c:pt>
                <c:pt idx="58">
                  <c:v>40007</c:v>
                </c:pt>
                <c:pt idx="59">
                  <c:v>40008</c:v>
                </c:pt>
                <c:pt idx="60">
                  <c:v>40009</c:v>
                </c:pt>
                <c:pt idx="61">
                  <c:v>40010</c:v>
                </c:pt>
                <c:pt idx="62">
                  <c:v>40011</c:v>
                </c:pt>
                <c:pt idx="63">
                  <c:v>40014</c:v>
                </c:pt>
                <c:pt idx="64">
                  <c:v>40015</c:v>
                </c:pt>
                <c:pt idx="65">
                  <c:v>40016</c:v>
                </c:pt>
                <c:pt idx="66">
                  <c:v>40017</c:v>
                </c:pt>
                <c:pt idx="67">
                  <c:v>40018</c:v>
                </c:pt>
                <c:pt idx="68">
                  <c:v>40021</c:v>
                </c:pt>
                <c:pt idx="69">
                  <c:v>40022</c:v>
                </c:pt>
                <c:pt idx="70">
                  <c:v>40023</c:v>
                </c:pt>
                <c:pt idx="71">
                  <c:v>40024</c:v>
                </c:pt>
                <c:pt idx="72">
                  <c:v>40025</c:v>
                </c:pt>
                <c:pt idx="73">
                  <c:v>40028</c:v>
                </c:pt>
                <c:pt idx="74">
                  <c:v>40029</c:v>
                </c:pt>
                <c:pt idx="75">
                  <c:v>40030</c:v>
                </c:pt>
                <c:pt idx="76">
                  <c:v>40031</c:v>
                </c:pt>
                <c:pt idx="77">
                  <c:v>40032</c:v>
                </c:pt>
                <c:pt idx="78">
                  <c:v>40035</c:v>
                </c:pt>
                <c:pt idx="79">
                  <c:v>40036</c:v>
                </c:pt>
                <c:pt idx="80">
                  <c:v>40037</c:v>
                </c:pt>
                <c:pt idx="81">
                  <c:v>40038</c:v>
                </c:pt>
                <c:pt idx="82">
                  <c:v>40039</c:v>
                </c:pt>
                <c:pt idx="83">
                  <c:v>40042</c:v>
                </c:pt>
                <c:pt idx="84">
                  <c:v>40043</c:v>
                </c:pt>
                <c:pt idx="85">
                  <c:v>40044</c:v>
                </c:pt>
                <c:pt idx="86">
                  <c:v>40045</c:v>
                </c:pt>
                <c:pt idx="87">
                  <c:v>40046</c:v>
                </c:pt>
                <c:pt idx="88">
                  <c:v>40049</c:v>
                </c:pt>
                <c:pt idx="89">
                  <c:v>40050</c:v>
                </c:pt>
                <c:pt idx="90">
                  <c:v>40051</c:v>
                </c:pt>
                <c:pt idx="91">
                  <c:v>40052</c:v>
                </c:pt>
                <c:pt idx="92">
                  <c:v>40053</c:v>
                </c:pt>
                <c:pt idx="93">
                  <c:v>40056</c:v>
                </c:pt>
                <c:pt idx="94">
                  <c:v>40057</c:v>
                </c:pt>
                <c:pt idx="95">
                  <c:v>40058</c:v>
                </c:pt>
                <c:pt idx="96">
                  <c:v>40059</c:v>
                </c:pt>
                <c:pt idx="97">
                  <c:v>40060</c:v>
                </c:pt>
                <c:pt idx="98">
                  <c:v>40064</c:v>
                </c:pt>
                <c:pt idx="99">
                  <c:v>40065</c:v>
                </c:pt>
                <c:pt idx="100">
                  <c:v>40066</c:v>
                </c:pt>
                <c:pt idx="101">
                  <c:v>40067</c:v>
                </c:pt>
                <c:pt idx="102">
                  <c:v>40070</c:v>
                </c:pt>
                <c:pt idx="103">
                  <c:v>40071</c:v>
                </c:pt>
                <c:pt idx="104">
                  <c:v>40072</c:v>
                </c:pt>
                <c:pt idx="105">
                  <c:v>40073</c:v>
                </c:pt>
                <c:pt idx="106">
                  <c:v>40074</c:v>
                </c:pt>
                <c:pt idx="107">
                  <c:v>40077</c:v>
                </c:pt>
                <c:pt idx="108">
                  <c:v>40078</c:v>
                </c:pt>
                <c:pt idx="109">
                  <c:v>40079</c:v>
                </c:pt>
                <c:pt idx="110">
                  <c:v>40080</c:v>
                </c:pt>
                <c:pt idx="111">
                  <c:v>40081</c:v>
                </c:pt>
                <c:pt idx="112">
                  <c:v>40084</c:v>
                </c:pt>
                <c:pt idx="113">
                  <c:v>40085</c:v>
                </c:pt>
                <c:pt idx="114">
                  <c:v>40086</c:v>
                </c:pt>
                <c:pt idx="115">
                  <c:v>40087</c:v>
                </c:pt>
                <c:pt idx="116">
                  <c:v>40088</c:v>
                </c:pt>
                <c:pt idx="117">
                  <c:v>40091</c:v>
                </c:pt>
                <c:pt idx="118">
                  <c:v>40092</c:v>
                </c:pt>
                <c:pt idx="119">
                  <c:v>40093</c:v>
                </c:pt>
                <c:pt idx="120">
                  <c:v>40094</c:v>
                </c:pt>
                <c:pt idx="121">
                  <c:v>40095</c:v>
                </c:pt>
                <c:pt idx="122">
                  <c:v>40098</c:v>
                </c:pt>
                <c:pt idx="123">
                  <c:v>40099</c:v>
                </c:pt>
                <c:pt idx="124">
                  <c:v>40100</c:v>
                </c:pt>
                <c:pt idx="125">
                  <c:v>40101</c:v>
                </c:pt>
                <c:pt idx="126">
                  <c:v>40102</c:v>
                </c:pt>
                <c:pt idx="127">
                  <c:v>40105</c:v>
                </c:pt>
                <c:pt idx="128">
                  <c:v>40106</c:v>
                </c:pt>
                <c:pt idx="129">
                  <c:v>40107</c:v>
                </c:pt>
                <c:pt idx="130">
                  <c:v>40108</c:v>
                </c:pt>
                <c:pt idx="131">
                  <c:v>40109</c:v>
                </c:pt>
                <c:pt idx="132">
                  <c:v>40112</c:v>
                </c:pt>
                <c:pt idx="133">
                  <c:v>40113</c:v>
                </c:pt>
                <c:pt idx="134">
                  <c:v>40114</c:v>
                </c:pt>
                <c:pt idx="135">
                  <c:v>40115</c:v>
                </c:pt>
                <c:pt idx="136">
                  <c:v>40116</c:v>
                </c:pt>
                <c:pt idx="137">
                  <c:v>40119</c:v>
                </c:pt>
                <c:pt idx="138">
                  <c:v>40120</c:v>
                </c:pt>
                <c:pt idx="139">
                  <c:v>40121</c:v>
                </c:pt>
                <c:pt idx="140">
                  <c:v>40122</c:v>
                </c:pt>
                <c:pt idx="141">
                  <c:v>40123</c:v>
                </c:pt>
                <c:pt idx="142">
                  <c:v>40126</c:v>
                </c:pt>
                <c:pt idx="143">
                  <c:v>40127</c:v>
                </c:pt>
                <c:pt idx="144">
                  <c:v>40128</c:v>
                </c:pt>
                <c:pt idx="145">
                  <c:v>40129</c:v>
                </c:pt>
                <c:pt idx="146">
                  <c:v>40130</c:v>
                </c:pt>
                <c:pt idx="147">
                  <c:v>40133</c:v>
                </c:pt>
                <c:pt idx="148">
                  <c:v>40134</c:v>
                </c:pt>
                <c:pt idx="149">
                  <c:v>40135</c:v>
                </c:pt>
                <c:pt idx="150">
                  <c:v>40136</c:v>
                </c:pt>
                <c:pt idx="151">
                  <c:v>40137</c:v>
                </c:pt>
                <c:pt idx="152">
                  <c:v>40140</c:v>
                </c:pt>
                <c:pt idx="153">
                  <c:v>40141</c:v>
                </c:pt>
                <c:pt idx="154">
                  <c:v>40142</c:v>
                </c:pt>
                <c:pt idx="155">
                  <c:v>40144</c:v>
                </c:pt>
                <c:pt idx="156">
                  <c:v>40147</c:v>
                </c:pt>
                <c:pt idx="157">
                  <c:v>40148</c:v>
                </c:pt>
                <c:pt idx="158">
                  <c:v>40149</c:v>
                </c:pt>
                <c:pt idx="159">
                  <c:v>40150</c:v>
                </c:pt>
                <c:pt idx="160">
                  <c:v>40151</c:v>
                </c:pt>
                <c:pt idx="161">
                  <c:v>40154</c:v>
                </c:pt>
                <c:pt idx="162">
                  <c:v>40155</c:v>
                </c:pt>
                <c:pt idx="163">
                  <c:v>40156</c:v>
                </c:pt>
                <c:pt idx="164">
                  <c:v>40157</c:v>
                </c:pt>
                <c:pt idx="165">
                  <c:v>40158</c:v>
                </c:pt>
                <c:pt idx="166">
                  <c:v>40161</c:v>
                </c:pt>
                <c:pt idx="167">
                  <c:v>40162</c:v>
                </c:pt>
                <c:pt idx="168">
                  <c:v>40163</c:v>
                </c:pt>
                <c:pt idx="169">
                  <c:v>40164</c:v>
                </c:pt>
                <c:pt idx="170">
                  <c:v>40165</c:v>
                </c:pt>
                <c:pt idx="171">
                  <c:v>40168</c:v>
                </c:pt>
                <c:pt idx="172">
                  <c:v>40169</c:v>
                </c:pt>
                <c:pt idx="173">
                  <c:v>40170</c:v>
                </c:pt>
                <c:pt idx="174">
                  <c:v>40171</c:v>
                </c:pt>
                <c:pt idx="175">
                  <c:v>40175</c:v>
                </c:pt>
                <c:pt idx="176">
                  <c:v>40176</c:v>
                </c:pt>
                <c:pt idx="177">
                  <c:v>40177</c:v>
                </c:pt>
                <c:pt idx="178">
                  <c:v>40178</c:v>
                </c:pt>
                <c:pt idx="179">
                  <c:v>40182</c:v>
                </c:pt>
                <c:pt idx="180">
                  <c:v>40183</c:v>
                </c:pt>
                <c:pt idx="181">
                  <c:v>40184</c:v>
                </c:pt>
                <c:pt idx="182">
                  <c:v>40185</c:v>
                </c:pt>
                <c:pt idx="183">
                  <c:v>40186</c:v>
                </c:pt>
                <c:pt idx="184">
                  <c:v>40189</c:v>
                </c:pt>
                <c:pt idx="185">
                  <c:v>40190</c:v>
                </c:pt>
                <c:pt idx="186">
                  <c:v>40191</c:v>
                </c:pt>
                <c:pt idx="187">
                  <c:v>40192</c:v>
                </c:pt>
                <c:pt idx="188">
                  <c:v>40193</c:v>
                </c:pt>
                <c:pt idx="189">
                  <c:v>40197</c:v>
                </c:pt>
                <c:pt idx="190">
                  <c:v>40198</c:v>
                </c:pt>
                <c:pt idx="191">
                  <c:v>40199</c:v>
                </c:pt>
                <c:pt idx="192">
                  <c:v>40200</c:v>
                </c:pt>
                <c:pt idx="193">
                  <c:v>40203</c:v>
                </c:pt>
                <c:pt idx="194">
                  <c:v>40204</c:v>
                </c:pt>
                <c:pt idx="195">
                  <c:v>40205</c:v>
                </c:pt>
                <c:pt idx="196">
                  <c:v>40206</c:v>
                </c:pt>
                <c:pt idx="197">
                  <c:v>40207</c:v>
                </c:pt>
                <c:pt idx="198">
                  <c:v>40210</c:v>
                </c:pt>
                <c:pt idx="199">
                  <c:v>40211</c:v>
                </c:pt>
                <c:pt idx="200">
                  <c:v>40212</c:v>
                </c:pt>
                <c:pt idx="201">
                  <c:v>40213</c:v>
                </c:pt>
                <c:pt idx="202">
                  <c:v>40214</c:v>
                </c:pt>
                <c:pt idx="203">
                  <c:v>40217</c:v>
                </c:pt>
                <c:pt idx="204">
                  <c:v>40218</c:v>
                </c:pt>
                <c:pt idx="205">
                  <c:v>40219</c:v>
                </c:pt>
                <c:pt idx="206">
                  <c:v>40220</c:v>
                </c:pt>
                <c:pt idx="207">
                  <c:v>40221</c:v>
                </c:pt>
                <c:pt idx="208">
                  <c:v>40225</c:v>
                </c:pt>
                <c:pt idx="209">
                  <c:v>40226</c:v>
                </c:pt>
                <c:pt idx="210">
                  <c:v>40227</c:v>
                </c:pt>
                <c:pt idx="211">
                  <c:v>40228</c:v>
                </c:pt>
                <c:pt idx="212">
                  <c:v>40231</c:v>
                </c:pt>
                <c:pt idx="213">
                  <c:v>40232</c:v>
                </c:pt>
                <c:pt idx="214">
                  <c:v>40233</c:v>
                </c:pt>
                <c:pt idx="215">
                  <c:v>40234</c:v>
                </c:pt>
                <c:pt idx="216">
                  <c:v>40235</c:v>
                </c:pt>
                <c:pt idx="217">
                  <c:v>40238</c:v>
                </c:pt>
                <c:pt idx="218">
                  <c:v>40239</c:v>
                </c:pt>
                <c:pt idx="219">
                  <c:v>40240</c:v>
                </c:pt>
                <c:pt idx="220">
                  <c:v>40241</c:v>
                </c:pt>
                <c:pt idx="221">
                  <c:v>40242</c:v>
                </c:pt>
                <c:pt idx="222">
                  <c:v>40245</c:v>
                </c:pt>
                <c:pt idx="223">
                  <c:v>40246</c:v>
                </c:pt>
                <c:pt idx="224">
                  <c:v>40247</c:v>
                </c:pt>
                <c:pt idx="225">
                  <c:v>40248</c:v>
                </c:pt>
                <c:pt idx="226">
                  <c:v>40249</c:v>
                </c:pt>
                <c:pt idx="227">
                  <c:v>40252</c:v>
                </c:pt>
                <c:pt idx="228">
                  <c:v>40253</c:v>
                </c:pt>
                <c:pt idx="229">
                  <c:v>40254</c:v>
                </c:pt>
                <c:pt idx="230">
                  <c:v>40255</c:v>
                </c:pt>
                <c:pt idx="231">
                  <c:v>40256</c:v>
                </c:pt>
                <c:pt idx="232">
                  <c:v>40259</c:v>
                </c:pt>
                <c:pt idx="233">
                  <c:v>40260</c:v>
                </c:pt>
                <c:pt idx="234">
                  <c:v>40261</c:v>
                </c:pt>
                <c:pt idx="235">
                  <c:v>40262</c:v>
                </c:pt>
                <c:pt idx="236">
                  <c:v>40263</c:v>
                </c:pt>
                <c:pt idx="237">
                  <c:v>40266</c:v>
                </c:pt>
                <c:pt idx="238">
                  <c:v>40267</c:v>
                </c:pt>
                <c:pt idx="239">
                  <c:v>40268</c:v>
                </c:pt>
                <c:pt idx="240">
                  <c:v>40269</c:v>
                </c:pt>
                <c:pt idx="241">
                  <c:v>40273</c:v>
                </c:pt>
                <c:pt idx="242">
                  <c:v>40274</c:v>
                </c:pt>
                <c:pt idx="243">
                  <c:v>40275</c:v>
                </c:pt>
                <c:pt idx="244">
                  <c:v>40276</c:v>
                </c:pt>
                <c:pt idx="245">
                  <c:v>40277</c:v>
                </c:pt>
                <c:pt idx="246">
                  <c:v>40280</c:v>
                </c:pt>
                <c:pt idx="247">
                  <c:v>40281</c:v>
                </c:pt>
                <c:pt idx="248">
                  <c:v>40282</c:v>
                </c:pt>
                <c:pt idx="249">
                  <c:v>40283</c:v>
                </c:pt>
                <c:pt idx="250">
                  <c:v>40284</c:v>
                </c:pt>
              </c:strCache>
            </c:strRef>
          </c:cat>
          <c:val>
            <c:numRef>
              <c:f>[0]!Close</c:f>
              <c:numCache>
                <c:ptCount val="251"/>
                <c:pt idx="0">
                  <c:v>11.05</c:v>
                </c:pt>
                <c:pt idx="1">
                  <c:v>11.39</c:v>
                </c:pt>
                <c:pt idx="2">
                  <c:v>11.49</c:v>
                </c:pt>
                <c:pt idx="3">
                  <c:v>11.57</c:v>
                </c:pt>
                <c:pt idx="4">
                  <c:v>11.79</c:v>
                </c:pt>
                <c:pt idx="5">
                  <c:v>11.77</c:v>
                </c:pt>
                <c:pt idx="6">
                  <c:v>11.68</c:v>
                </c:pt>
                <c:pt idx="7">
                  <c:v>11.9</c:v>
                </c:pt>
                <c:pt idx="8">
                  <c:v>12.32</c:v>
                </c:pt>
                <c:pt idx="9">
                  <c:v>12.35</c:v>
                </c:pt>
                <c:pt idx="10">
                  <c:v>12.75</c:v>
                </c:pt>
                <c:pt idx="11">
                  <c:v>12.75</c:v>
                </c:pt>
                <c:pt idx="12">
                  <c:v>13.31</c:v>
                </c:pt>
                <c:pt idx="13">
                  <c:v>13.59</c:v>
                </c:pt>
                <c:pt idx="14">
                  <c:v>14.15</c:v>
                </c:pt>
                <c:pt idx="15">
                  <c:v>13.81</c:v>
                </c:pt>
                <c:pt idx="16">
                  <c:v>13.32</c:v>
                </c:pt>
                <c:pt idx="17">
                  <c:v>12.57</c:v>
                </c:pt>
                <c:pt idx="18">
                  <c:v>12.7</c:v>
                </c:pt>
                <c:pt idx="19">
                  <c:v>12.52</c:v>
                </c:pt>
                <c:pt idx="20">
                  <c:v>13.11</c:v>
                </c:pt>
                <c:pt idx="21">
                  <c:v>13.34</c:v>
                </c:pt>
                <c:pt idx="22">
                  <c:v>13.41</c:v>
                </c:pt>
                <c:pt idx="23">
                  <c:v>12.89</c:v>
                </c:pt>
                <c:pt idx="24">
                  <c:v>12.75</c:v>
                </c:pt>
                <c:pt idx="25">
                  <c:v>13.04</c:v>
                </c:pt>
                <c:pt idx="26">
                  <c:v>12.65</c:v>
                </c:pt>
                <c:pt idx="27">
                  <c:v>12.84</c:v>
                </c:pt>
                <c:pt idx="28">
                  <c:v>13.12</c:v>
                </c:pt>
                <c:pt idx="29">
                  <c:v>13.49</c:v>
                </c:pt>
                <c:pt idx="30">
                  <c:v>13.44</c:v>
                </c:pt>
                <c:pt idx="31">
                  <c:v>13.14</c:v>
                </c:pt>
                <c:pt idx="32">
                  <c:v>13.39</c:v>
                </c:pt>
                <c:pt idx="33">
                  <c:v>13.18</c:v>
                </c:pt>
                <c:pt idx="34">
                  <c:v>13.2</c:v>
                </c:pt>
                <c:pt idx="35">
                  <c:v>13.21</c:v>
                </c:pt>
                <c:pt idx="36">
                  <c:v>13.05</c:v>
                </c:pt>
                <c:pt idx="37">
                  <c:v>13.1</c:v>
                </c:pt>
                <c:pt idx="38">
                  <c:v>13.15</c:v>
                </c:pt>
                <c:pt idx="39">
                  <c:v>12.8</c:v>
                </c:pt>
                <c:pt idx="40">
                  <c:v>12.44</c:v>
                </c:pt>
                <c:pt idx="41">
                  <c:v>11.93</c:v>
                </c:pt>
                <c:pt idx="42">
                  <c:v>11.75</c:v>
                </c:pt>
                <c:pt idx="43">
                  <c:v>11.88</c:v>
                </c:pt>
                <c:pt idx="44">
                  <c:v>11.31</c:v>
                </c:pt>
                <c:pt idx="45">
                  <c:v>11.39</c:v>
                </c:pt>
                <c:pt idx="46">
                  <c:v>11.48</c:v>
                </c:pt>
                <c:pt idx="47">
                  <c:v>11.64</c:v>
                </c:pt>
                <c:pt idx="48">
                  <c:v>11.53</c:v>
                </c:pt>
                <c:pt idx="49">
                  <c:v>11.54</c:v>
                </c:pt>
                <c:pt idx="50">
                  <c:v>11.5</c:v>
                </c:pt>
                <c:pt idx="51">
                  <c:v>11.56</c:v>
                </c:pt>
                <c:pt idx="52">
                  <c:v>11.25</c:v>
                </c:pt>
                <c:pt idx="53">
                  <c:v>11.27</c:v>
                </c:pt>
                <c:pt idx="54">
                  <c:v>10.81</c:v>
                </c:pt>
                <c:pt idx="55">
                  <c:v>10.51</c:v>
                </c:pt>
                <c:pt idx="56">
                  <c:v>10.66</c:v>
                </c:pt>
                <c:pt idx="57">
                  <c:v>10.58</c:v>
                </c:pt>
                <c:pt idx="58">
                  <c:v>11.25</c:v>
                </c:pt>
                <c:pt idx="59">
                  <c:v>11.43</c:v>
                </c:pt>
                <c:pt idx="60">
                  <c:v>12.01</c:v>
                </c:pt>
                <c:pt idx="61">
                  <c:v>12.17</c:v>
                </c:pt>
                <c:pt idx="62">
                  <c:v>11.44</c:v>
                </c:pt>
                <c:pt idx="63">
                  <c:v>11.45</c:v>
                </c:pt>
                <c:pt idx="64">
                  <c:v>11.26</c:v>
                </c:pt>
                <c:pt idx="65">
                  <c:v>11.42</c:v>
                </c:pt>
                <c:pt idx="66">
                  <c:v>11.73</c:v>
                </c:pt>
                <c:pt idx="67">
                  <c:v>11.81</c:v>
                </c:pt>
                <c:pt idx="68">
                  <c:v>12.09</c:v>
                </c:pt>
                <c:pt idx="69">
                  <c:v>12.29</c:v>
                </c:pt>
                <c:pt idx="70">
                  <c:v>12.03</c:v>
                </c:pt>
                <c:pt idx="71">
                  <c:v>12.87</c:v>
                </c:pt>
                <c:pt idx="72">
                  <c:v>13.15</c:v>
                </c:pt>
                <c:pt idx="73">
                  <c:v>13.47</c:v>
                </c:pt>
                <c:pt idx="74">
                  <c:v>13.57</c:v>
                </c:pt>
                <c:pt idx="75">
                  <c:v>13.73</c:v>
                </c:pt>
                <c:pt idx="76">
                  <c:v>14.05</c:v>
                </c:pt>
                <c:pt idx="77">
                  <c:v>14.43</c:v>
                </c:pt>
                <c:pt idx="78">
                  <c:v>14.3</c:v>
                </c:pt>
                <c:pt idx="79">
                  <c:v>13.73</c:v>
                </c:pt>
                <c:pt idx="80">
                  <c:v>13.87</c:v>
                </c:pt>
                <c:pt idx="81">
                  <c:v>13.84</c:v>
                </c:pt>
                <c:pt idx="82">
                  <c:v>13.66</c:v>
                </c:pt>
                <c:pt idx="83">
                  <c:v>13.11</c:v>
                </c:pt>
                <c:pt idx="84">
                  <c:v>13.34</c:v>
                </c:pt>
                <c:pt idx="85">
                  <c:v>13.28</c:v>
                </c:pt>
                <c:pt idx="86">
                  <c:v>13.56</c:v>
                </c:pt>
                <c:pt idx="87">
                  <c:v>13.95</c:v>
                </c:pt>
                <c:pt idx="88">
                  <c:v>13.94</c:v>
                </c:pt>
                <c:pt idx="89">
                  <c:v>14.04</c:v>
                </c:pt>
                <c:pt idx="90">
                  <c:v>13.85</c:v>
                </c:pt>
                <c:pt idx="91">
                  <c:v>13.93</c:v>
                </c:pt>
                <c:pt idx="92">
                  <c:v>13.82</c:v>
                </c:pt>
                <c:pt idx="93">
                  <c:v>13.64</c:v>
                </c:pt>
                <c:pt idx="94">
                  <c:v>13.09</c:v>
                </c:pt>
                <c:pt idx="95">
                  <c:v>12.96</c:v>
                </c:pt>
                <c:pt idx="96">
                  <c:v>13.2</c:v>
                </c:pt>
                <c:pt idx="97">
                  <c:v>13.61</c:v>
                </c:pt>
                <c:pt idx="98">
                  <c:v>14.23</c:v>
                </c:pt>
                <c:pt idx="99">
                  <c:v>14.6</c:v>
                </c:pt>
                <c:pt idx="100">
                  <c:v>14.53</c:v>
                </c:pt>
                <c:pt idx="101">
                  <c:v>14.4</c:v>
                </c:pt>
                <c:pt idx="102">
                  <c:v>15.07</c:v>
                </c:pt>
                <c:pt idx="103">
                  <c:v>15.71</c:v>
                </c:pt>
                <c:pt idx="104">
                  <c:v>16.69</c:v>
                </c:pt>
                <c:pt idx="105">
                  <c:v>16.45</c:v>
                </c:pt>
                <c:pt idx="106">
                  <c:v>16.29</c:v>
                </c:pt>
                <c:pt idx="107">
                  <c:v>16.55</c:v>
                </c:pt>
                <c:pt idx="108">
                  <c:v>16.8</c:v>
                </c:pt>
                <c:pt idx="109">
                  <c:v>16.79</c:v>
                </c:pt>
                <c:pt idx="110">
                  <c:v>16.37</c:v>
                </c:pt>
                <c:pt idx="111">
                  <c:v>16.16</c:v>
                </c:pt>
                <c:pt idx="112">
                  <c:v>16.55</c:v>
                </c:pt>
                <c:pt idx="113">
                  <c:v>16.5</c:v>
                </c:pt>
                <c:pt idx="114">
                  <c:v>16.21</c:v>
                </c:pt>
                <c:pt idx="115">
                  <c:v>15.77</c:v>
                </c:pt>
                <c:pt idx="116">
                  <c:v>15.17</c:v>
                </c:pt>
                <c:pt idx="117">
                  <c:v>15.63</c:v>
                </c:pt>
                <c:pt idx="118">
                  <c:v>15.88</c:v>
                </c:pt>
                <c:pt idx="119">
                  <c:v>15.96</c:v>
                </c:pt>
                <c:pt idx="120">
                  <c:v>16.02</c:v>
                </c:pt>
                <c:pt idx="121">
                  <c:v>15.98</c:v>
                </c:pt>
                <c:pt idx="122">
                  <c:v>16.12</c:v>
                </c:pt>
                <c:pt idx="123">
                  <c:v>16.18</c:v>
                </c:pt>
                <c:pt idx="124">
                  <c:v>16.63</c:v>
                </c:pt>
                <c:pt idx="125">
                  <c:v>16.58</c:v>
                </c:pt>
                <c:pt idx="126">
                  <c:v>15.88</c:v>
                </c:pt>
                <c:pt idx="127">
                  <c:v>15.64</c:v>
                </c:pt>
                <c:pt idx="128">
                  <c:v>15.38</c:v>
                </c:pt>
                <c:pt idx="129">
                  <c:v>15.33</c:v>
                </c:pt>
                <c:pt idx="130">
                  <c:v>15.15</c:v>
                </c:pt>
                <c:pt idx="131">
                  <c:v>15.01</c:v>
                </c:pt>
                <c:pt idx="132">
                  <c:v>14.82</c:v>
                </c:pt>
                <c:pt idx="133">
                  <c:v>14.74</c:v>
                </c:pt>
                <c:pt idx="134">
                  <c:v>14.24</c:v>
                </c:pt>
                <c:pt idx="135">
                  <c:v>14.68</c:v>
                </c:pt>
                <c:pt idx="136">
                  <c:v>14.08</c:v>
                </c:pt>
                <c:pt idx="137">
                  <c:v>14.29</c:v>
                </c:pt>
                <c:pt idx="138">
                  <c:v>14.14</c:v>
                </c:pt>
                <c:pt idx="139">
                  <c:v>14.01</c:v>
                </c:pt>
                <c:pt idx="140">
                  <c:v>14.25</c:v>
                </c:pt>
                <c:pt idx="141">
                  <c:v>15.14</c:v>
                </c:pt>
                <c:pt idx="142">
                  <c:v>15.65</c:v>
                </c:pt>
                <c:pt idx="143">
                  <c:v>15.58</c:v>
                </c:pt>
                <c:pt idx="144">
                  <c:v>15.63</c:v>
                </c:pt>
                <c:pt idx="145">
                  <c:v>15.55</c:v>
                </c:pt>
                <c:pt idx="146">
                  <c:v>15.46</c:v>
                </c:pt>
                <c:pt idx="147">
                  <c:v>15.8</c:v>
                </c:pt>
                <c:pt idx="148">
                  <c:v>15.82</c:v>
                </c:pt>
                <c:pt idx="149">
                  <c:v>15.89</c:v>
                </c:pt>
                <c:pt idx="150">
                  <c:v>15.56</c:v>
                </c:pt>
                <c:pt idx="151">
                  <c:v>15.39</c:v>
                </c:pt>
                <c:pt idx="152">
                  <c:v>15.82</c:v>
                </c:pt>
                <c:pt idx="153">
                  <c:v>15.92</c:v>
                </c:pt>
                <c:pt idx="154">
                  <c:v>15.98</c:v>
                </c:pt>
                <c:pt idx="155">
                  <c:v>15.74</c:v>
                </c:pt>
                <c:pt idx="156">
                  <c:v>15.82</c:v>
                </c:pt>
                <c:pt idx="157">
                  <c:v>15.97</c:v>
                </c:pt>
                <c:pt idx="158">
                  <c:v>15.87</c:v>
                </c:pt>
                <c:pt idx="159">
                  <c:v>15.8</c:v>
                </c:pt>
                <c:pt idx="160">
                  <c:v>16</c:v>
                </c:pt>
                <c:pt idx="161">
                  <c:v>15.88</c:v>
                </c:pt>
                <c:pt idx="162">
                  <c:v>15.52</c:v>
                </c:pt>
                <c:pt idx="163">
                  <c:v>15.46</c:v>
                </c:pt>
                <c:pt idx="164">
                  <c:v>15.41</c:v>
                </c:pt>
                <c:pt idx="165">
                  <c:v>15.72</c:v>
                </c:pt>
                <c:pt idx="166">
                  <c:v>15.75</c:v>
                </c:pt>
                <c:pt idx="167">
                  <c:v>15.55</c:v>
                </c:pt>
                <c:pt idx="168">
                  <c:v>15.49</c:v>
                </c:pt>
                <c:pt idx="169">
                  <c:v>15.59</c:v>
                </c:pt>
                <c:pt idx="170">
                  <c:v>15.39</c:v>
                </c:pt>
                <c:pt idx="171">
                  <c:v>15.37</c:v>
                </c:pt>
                <c:pt idx="172">
                  <c:v>15.28</c:v>
                </c:pt>
                <c:pt idx="173">
                  <c:v>15.31</c:v>
                </c:pt>
                <c:pt idx="174">
                  <c:v>15.34</c:v>
                </c:pt>
                <c:pt idx="175">
                  <c:v>15.24</c:v>
                </c:pt>
                <c:pt idx="176">
                  <c:v>15.34</c:v>
                </c:pt>
                <c:pt idx="177">
                  <c:v>15.25</c:v>
                </c:pt>
                <c:pt idx="178">
                  <c:v>15.04</c:v>
                </c:pt>
                <c:pt idx="179">
                  <c:v>15.35</c:v>
                </c:pt>
                <c:pt idx="180">
                  <c:v>15.43</c:v>
                </c:pt>
                <c:pt idx="181">
                  <c:v>15.35</c:v>
                </c:pt>
                <c:pt idx="182">
                  <c:v>16.15</c:v>
                </c:pt>
                <c:pt idx="183">
                  <c:v>16.5</c:v>
                </c:pt>
                <c:pt idx="184">
                  <c:v>16.66</c:v>
                </c:pt>
                <c:pt idx="185">
                  <c:v>16.67</c:v>
                </c:pt>
                <c:pt idx="186">
                  <c:v>16.73</c:v>
                </c:pt>
                <c:pt idx="187">
                  <c:v>16.6</c:v>
                </c:pt>
                <c:pt idx="188">
                  <c:v>16.34</c:v>
                </c:pt>
                <c:pt idx="189">
                  <c:v>16.44</c:v>
                </c:pt>
                <c:pt idx="190">
                  <c:v>16.4</c:v>
                </c:pt>
                <c:pt idx="191">
                  <c:v>15.92</c:v>
                </c:pt>
                <c:pt idx="192">
                  <c:v>16.01</c:v>
                </c:pt>
                <c:pt idx="193">
                  <c:v>16.27</c:v>
                </c:pt>
                <c:pt idx="194">
                  <c:v>16.25</c:v>
                </c:pt>
                <c:pt idx="195">
                  <c:v>16.2</c:v>
                </c:pt>
                <c:pt idx="196">
                  <c:v>16.06</c:v>
                </c:pt>
                <c:pt idx="197">
                  <c:v>15.98</c:v>
                </c:pt>
                <c:pt idx="198">
                  <c:v>16.15</c:v>
                </c:pt>
                <c:pt idx="199">
                  <c:v>16.75</c:v>
                </c:pt>
                <c:pt idx="200">
                  <c:v>16.58</c:v>
                </c:pt>
                <c:pt idx="201">
                  <c:v>15.94</c:v>
                </c:pt>
                <c:pt idx="202">
                  <c:v>15.69</c:v>
                </c:pt>
                <c:pt idx="203">
                  <c:v>15.5</c:v>
                </c:pt>
                <c:pt idx="204">
                  <c:v>15.5</c:v>
                </c:pt>
                <c:pt idx="205">
                  <c:v>15.59</c:v>
                </c:pt>
                <c:pt idx="206">
                  <c:v>15.67</c:v>
                </c:pt>
                <c:pt idx="207">
                  <c:v>15.45</c:v>
                </c:pt>
                <c:pt idx="208">
                  <c:v>15.94</c:v>
                </c:pt>
                <c:pt idx="209">
                  <c:v>16.05</c:v>
                </c:pt>
                <c:pt idx="210">
                  <c:v>16.14</c:v>
                </c:pt>
                <c:pt idx="211">
                  <c:v>16.07</c:v>
                </c:pt>
                <c:pt idx="212">
                  <c:v>16.15</c:v>
                </c:pt>
                <c:pt idx="213">
                  <c:v>15.85</c:v>
                </c:pt>
                <c:pt idx="214">
                  <c:v>16.02</c:v>
                </c:pt>
                <c:pt idx="215">
                  <c:v>15.92</c:v>
                </c:pt>
                <c:pt idx="216">
                  <c:v>16.06</c:v>
                </c:pt>
                <c:pt idx="217">
                  <c:v>15.9</c:v>
                </c:pt>
                <c:pt idx="218">
                  <c:v>15.9</c:v>
                </c:pt>
                <c:pt idx="219">
                  <c:v>16.03</c:v>
                </c:pt>
                <c:pt idx="220">
                  <c:v>16.11</c:v>
                </c:pt>
                <c:pt idx="221">
                  <c:v>16.35</c:v>
                </c:pt>
                <c:pt idx="222">
                  <c:v>16.27</c:v>
                </c:pt>
                <c:pt idx="223">
                  <c:v>16.49</c:v>
                </c:pt>
                <c:pt idx="224">
                  <c:v>16.51</c:v>
                </c:pt>
                <c:pt idx="225">
                  <c:v>16.48</c:v>
                </c:pt>
                <c:pt idx="226">
                  <c:v>17.04</c:v>
                </c:pt>
                <c:pt idx="227">
                  <c:v>17.29</c:v>
                </c:pt>
                <c:pt idx="228">
                  <c:v>18.07</c:v>
                </c:pt>
                <c:pt idx="229">
                  <c:v>18.04</c:v>
                </c:pt>
                <c:pt idx="230">
                  <c:v>18.19</c:v>
                </c:pt>
                <c:pt idx="231">
                  <c:v>18.07</c:v>
                </c:pt>
                <c:pt idx="232">
                  <c:v>18.07</c:v>
                </c:pt>
                <c:pt idx="233">
                  <c:v>18.33</c:v>
                </c:pt>
                <c:pt idx="234">
                  <c:v>18.45</c:v>
                </c:pt>
                <c:pt idx="235">
                  <c:v>18.3</c:v>
                </c:pt>
                <c:pt idx="236">
                  <c:v>18.34</c:v>
                </c:pt>
                <c:pt idx="237">
                  <c:v>18.4</c:v>
                </c:pt>
                <c:pt idx="238">
                  <c:v>18.3</c:v>
                </c:pt>
                <c:pt idx="239">
                  <c:v>18.2</c:v>
                </c:pt>
                <c:pt idx="240">
                  <c:v>18.33</c:v>
                </c:pt>
                <c:pt idx="241">
                  <c:v>18.53</c:v>
                </c:pt>
                <c:pt idx="242">
                  <c:v>18.6</c:v>
                </c:pt>
                <c:pt idx="243">
                  <c:v>18.5</c:v>
                </c:pt>
                <c:pt idx="244">
                  <c:v>18.56</c:v>
                </c:pt>
                <c:pt idx="245">
                  <c:v>18.52</c:v>
                </c:pt>
                <c:pt idx="246">
                  <c:v>18.71</c:v>
                </c:pt>
                <c:pt idx="247">
                  <c:v>18.95</c:v>
                </c:pt>
                <c:pt idx="248">
                  <c:v>19.35</c:v>
                </c:pt>
                <c:pt idx="249">
                  <c:v>19.5</c:v>
                </c:pt>
                <c:pt idx="250">
                  <c:v>18.97</c:v>
                </c:pt>
              </c:numCache>
            </c:numRef>
          </c:val>
          <c:smooth val="0"/>
        </c:ser>
        <c:marker val="1"/>
        <c:axId val="54067026"/>
        <c:axId val="54578787"/>
      </c:lineChart>
      <c:catAx>
        <c:axId val="540670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578787"/>
        <c:crosses val="autoZero"/>
        <c:auto val="0"/>
        <c:lblOffset val="100"/>
        <c:tickLblSkip val="30"/>
        <c:tickMarkSkip val="30"/>
        <c:noMultiLvlLbl val="0"/>
      </c:catAx>
      <c:valAx>
        <c:axId val="54578787"/>
        <c:scaling>
          <c:orientation val="minMax"/>
          <c:max val="21"/>
          <c:min val="9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067026"/>
        <c:crossesAt val="1"/>
        <c:crossBetween val="midCat"/>
        <c:dispUnits/>
      </c:valAx>
      <c:catAx>
        <c:axId val="38805415"/>
        <c:scaling>
          <c:orientation val="minMax"/>
        </c:scaling>
        <c:axPos val="b"/>
        <c:delete val="1"/>
        <c:majorTickMark val="out"/>
        <c:minorTickMark val="none"/>
        <c:tickLblPos val="nextTo"/>
        <c:crossAx val="14223008"/>
        <c:crosses val="autoZero"/>
        <c:auto val="0"/>
        <c:lblOffset val="100"/>
        <c:noMultiLvlLbl val="0"/>
      </c:catAx>
      <c:valAx>
        <c:axId val="14223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80541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25"/>
          <c:w val="0.99725"/>
          <c:h val="0.996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Download!$T$14:$T$33</c:f>
              <c:numCache>
                <c:ptCount val="20"/>
                <c:pt idx="0">
                  <c:v>0.0543900543900544</c:v>
                </c:pt>
                <c:pt idx="1">
                  <c:v>0.04410646387832706</c:v>
                </c:pt>
                <c:pt idx="2">
                  <c:v>0.043058648849294556</c:v>
                </c:pt>
                <c:pt idx="3">
                  <c:v>0.0633750921149594</c:v>
                </c:pt>
                <c:pt idx="4">
                  <c:v>0.04151493080844837</c:v>
                </c:pt>
                <c:pt idx="5">
                  <c:v>-0.02277580071174401</c:v>
                </c:pt>
                <c:pt idx="6">
                  <c:v>-0.038808038808038736</c:v>
                </c:pt>
                <c:pt idx="7">
                  <c:v>-0.032167832167832255</c:v>
                </c:pt>
                <c:pt idx="8">
                  <c:v>-0.0050983248361251565</c:v>
                </c:pt>
                <c:pt idx="9">
                  <c:v>-0.0547945205479452</c:v>
                </c:pt>
                <c:pt idx="10">
                  <c:v>-0.036127167630057744</c:v>
                </c:pt>
                <c:pt idx="11">
                  <c:v>-0.027818448023426146</c:v>
                </c:pt>
                <c:pt idx="12">
                  <c:v>0.034324942791762014</c:v>
                </c:pt>
                <c:pt idx="13">
                  <c:v>0.045727136431783943</c:v>
                </c:pt>
                <c:pt idx="14">
                  <c:v>0.04969879518072284</c:v>
                </c:pt>
                <c:pt idx="15">
                  <c:v>0.03539823008849541</c:v>
                </c:pt>
                <c:pt idx="16">
                  <c:v>-0.007168458781361964</c:v>
                </c:pt>
                <c:pt idx="17">
                  <c:v>-0.000717360114777521</c:v>
                </c:pt>
                <c:pt idx="18">
                  <c:v>-0.015669515669515355</c:v>
                </c:pt>
                <c:pt idx="19">
                  <c:v>-0.01516245487364598</c:v>
                </c:pt>
              </c:numCache>
            </c:numRef>
          </c:val>
        </c:ser>
        <c:gapWidth val="2"/>
        <c:axId val="24828476"/>
        <c:axId val="539421"/>
      </c:barChart>
      <c:catAx>
        <c:axId val="2482847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9421"/>
        <c:crosses val="autoZero"/>
        <c:auto val="1"/>
        <c:lblOffset val="100"/>
        <c:noMultiLvlLbl val="0"/>
      </c:catAx>
      <c:valAx>
        <c:axId val="539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28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0.006</cdr:y>
    </cdr:from>
    <cdr:to>
      <cdr:x>0.2705</cdr:x>
      <cdr:y>0.0455</cdr:y>
    </cdr:to>
    <cdr:sp textlink="Download!$L$7">
      <cdr:nvSpPr>
        <cdr:cNvPr id="1" name="TextBox 2"/>
        <cdr:cNvSpPr txBox="1">
          <a:spLocks noChangeArrowheads="1"/>
        </cdr:cNvSpPr>
      </cdr:nvSpPr>
      <cdr:spPr>
        <a:xfrm>
          <a:off x="457200" y="19050"/>
          <a:ext cx="571500" cy="133350"/>
        </a:xfrm>
        <a:prstGeom prst="rect">
          <a:avLst/>
        </a:prstGeom>
        <a:solidFill>
          <a:srgbClr val="99CCFF"/>
        </a:solidFill>
        <a:ln w="0" cmpd="sng">
          <a:solidFill>
            <a:srgbClr val="33CCCC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91762d94-edbb-4a13-9856-5f6ca88727e9}" type="TxLink">
            <a:rPr lang="en-US" cap="none" sz="700" b="0" i="0" u="none" baseline="0">
              <a:latin typeface="Arial"/>
              <a:ea typeface="Arial"/>
              <a:cs typeface="Arial"/>
            </a:rPr>
            <a:t>Volume/1000</a:t>
          </a:fld>
        </a:p>
      </cdr:txBody>
    </cdr:sp>
  </cdr:relSizeAnchor>
  <cdr:relSizeAnchor xmlns:cdr="http://schemas.openxmlformats.org/drawingml/2006/chartDrawing">
    <cdr:from>
      <cdr:x>0.19175</cdr:x>
      <cdr:y>0.06925</cdr:y>
    </cdr:from>
    <cdr:to>
      <cdr:x>0.27625</cdr:x>
      <cdr:y>0.1425</cdr:y>
    </cdr:to>
    <cdr:sp textlink="Download!$B$4">
      <cdr:nvSpPr>
        <cdr:cNvPr id="2" name="TextBox 9"/>
        <cdr:cNvSpPr txBox="1">
          <a:spLocks noChangeArrowheads="1"/>
        </cdr:cNvSpPr>
      </cdr:nvSpPr>
      <cdr:spPr>
        <a:xfrm>
          <a:off x="733425" y="228600"/>
          <a:ext cx="3238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808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7bffebab-8dde-4fe8-ad0f-c4aea4173f88}" type="TxLink">
            <a:rPr lang="en-US" cap="none" sz="1200" b="1" i="0" u="none" baseline="0">
              <a:latin typeface="Arial"/>
              <a:ea typeface="Arial"/>
              <a:cs typeface="Arial"/>
            </a:rPr>
            <a:t>GE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</cdr:y>
    </cdr:from>
    <cdr:to>
      <cdr:x>0.53</cdr:x>
      <cdr:y>0.068</cdr:y>
    </cdr:to>
    <cdr:sp textlink="Download!$T$3">
      <cdr:nvSpPr>
        <cdr:cNvPr id="1" name="TextBox 1"/>
        <cdr:cNvSpPr txBox="1">
          <a:spLocks noChangeArrowheads="1"/>
        </cdr:cNvSpPr>
      </cdr:nvSpPr>
      <cdr:spPr>
        <a:xfrm>
          <a:off x="47625" y="0"/>
          <a:ext cx="19716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808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bf5d4245-cf5e-4841-b7b5-6d9dfeacaec4}" type="TxLink">
            <a:rPr lang="en-US" cap="none" sz="1000" b="1" i="0" u="none" baseline="0">
              <a:latin typeface="Arial"/>
              <a:ea typeface="Arial"/>
              <a:cs typeface="Arial"/>
            </a:rPr>
            <a:t>GE: 3-day gains, from Jul 27/09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9525</xdr:rowOff>
    </xdr:from>
    <xdr:to>
      <xdr:col>5</xdr:col>
      <xdr:colOff>28575</xdr:colOff>
      <xdr:row>24</xdr:row>
      <xdr:rowOff>114300</xdr:rowOff>
    </xdr:to>
    <xdr:graphicFrame>
      <xdr:nvGraphicFramePr>
        <xdr:cNvPr id="1" name="Chart 32"/>
        <xdr:cNvGraphicFramePr/>
      </xdr:nvGraphicFramePr>
      <xdr:xfrm>
        <a:off x="104775" y="695325"/>
        <a:ext cx="3829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24</xdr:row>
      <xdr:rowOff>133350</xdr:rowOff>
    </xdr:from>
    <xdr:to>
      <xdr:col>5</xdr:col>
      <xdr:colOff>28575</xdr:colOff>
      <xdr:row>43</xdr:row>
      <xdr:rowOff>133350</xdr:rowOff>
    </xdr:to>
    <xdr:graphicFrame>
      <xdr:nvGraphicFramePr>
        <xdr:cNvPr id="2" name="Chart 53"/>
        <xdr:cNvGraphicFramePr/>
      </xdr:nvGraphicFramePr>
      <xdr:xfrm>
        <a:off x="114300" y="4095750"/>
        <a:ext cx="38195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ST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"/>
      <sheetName val="mape"/>
      <sheetName val="ad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282"/>
  <sheetViews>
    <sheetView tabSelected="1" workbookViewId="0" topLeftCell="A1">
      <selection activeCell="C1" sqref="C1"/>
    </sheetView>
  </sheetViews>
  <sheetFormatPr defaultColWidth="9.140625" defaultRowHeight="12.75"/>
  <cols>
    <col min="1" max="1" width="16.7109375" style="0" customWidth="1"/>
    <col min="2" max="2" width="12.8515625" style="0" customWidth="1"/>
    <col min="3" max="3" width="12.7109375" style="3" customWidth="1"/>
    <col min="4" max="4" width="8.00390625" style="4" customWidth="1"/>
    <col min="5" max="5" width="8.28125" style="4" customWidth="1"/>
    <col min="6" max="6" width="7.7109375" style="4" customWidth="1"/>
    <col min="7" max="7" width="6.8515625" style="4" customWidth="1"/>
    <col min="8" max="8" width="7.8515625" style="5" customWidth="1"/>
    <col min="9" max="9" width="9.140625" style="30" customWidth="1"/>
    <col min="10" max="10" width="1.57421875" style="0" customWidth="1"/>
    <col min="11" max="12" width="8.7109375" style="24" customWidth="1"/>
    <col min="13" max="13" width="1.8515625" style="0" customWidth="1"/>
    <col min="14" max="15" width="8.421875" style="45" customWidth="1"/>
    <col min="16" max="18" width="8.421875" style="0" customWidth="1"/>
    <col min="19" max="19" width="0.85546875" style="0" customWidth="1"/>
    <col min="20" max="20" width="9.140625" style="45" customWidth="1"/>
    <col min="21" max="21" width="3.7109375" style="67" customWidth="1"/>
    <col min="22" max="25" width="3.7109375" style="0" customWidth="1"/>
    <col min="26" max="26" width="0.85546875" style="0" customWidth="1"/>
    <col min="27" max="27" width="4.28125" style="73" customWidth="1"/>
    <col min="28" max="30" width="4.28125" style="0" customWidth="1"/>
    <col min="31" max="31" width="4.28125" style="73" customWidth="1"/>
  </cols>
  <sheetData>
    <row r="1" spans="1:31" s="2" customFormat="1" ht="13.5" customHeight="1" thickBot="1" thickTop="1">
      <c r="A1" s="34" t="s">
        <v>23</v>
      </c>
      <c r="B1" s="33" t="s">
        <v>4</v>
      </c>
      <c r="C1" s="44"/>
      <c r="D1" s="55"/>
      <c r="E1" s="58" t="s">
        <v>5</v>
      </c>
      <c r="F1" s="55"/>
      <c r="H1" s="10" t="s">
        <v>7</v>
      </c>
      <c r="I1" s="32">
        <f>COUNT(G8:G1000)</f>
        <v>251</v>
      </c>
      <c r="K1" s="11" t="s">
        <v>20</v>
      </c>
      <c r="L1" s="22">
        <f>ROUNDUP(1.05*MAX(I8:I2000),0)</f>
        <v>21</v>
      </c>
      <c r="M1" s="41"/>
      <c r="N1" s="71">
        <v>1</v>
      </c>
      <c r="O1" s="71">
        <f>1+N1</f>
        <v>2</v>
      </c>
      <c r="P1" s="71">
        <f>1+O1</f>
        <v>3</v>
      </c>
      <c r="Q1" s="71">
        <f>1+P1</f>
        <v>4</v>
      </c>
      <c r="R1" s="71">
        <f>1+Q1</f>
        <v>5</v>
      </c>
      <c r="S1" s="41"/>
      <c r="T1" s="62">
        <f>I3</f>
        <v>3</v>
      </c>
      <c r="U1" s="68">
        <f>INDEX(N3:R3,I3-1)</f>
        <v>0.5306122448979592</v>
      </c>
      <c r="V1" s="11"/>
      <c r="W1" s="31"/>
      <c r="Z1" s="41"/>
      <c r="AA1" s="72"/>
      <c r="AE1" s="72"/>
    </row>
    <row r="2" spans="1:31" s="2" customFormat="1" ht="13.5" customHeight="1" thickBot="1" thickTop="1">
      <c r="A2" s="50" t="s">
        <v>21</v>
      </c>
      <c r="B2" s="49">
        <f>B3-365</f>
        <v>39923</v>
      </c>
      <c r="D2" s="56"/>
      <c r="E2" s="57"/>
      <c r="F2" s="56"/>
      <c r="K2" s="11" t="s">
        <v>19</v>
      </c>
      <c r="L2" s="22">
        <f>ROUNDDOWN(0.95*MIN(I8:I2000),0)</f>
        <v>9</v>
      </c>
      <c r="M2" s="41"/>
      <c r="N2" s="70" t="str">
        <f>TEXT(1+N1,"0")&amp;"-day gain"</f>
        <v>2-day gain</v>
      </c>
      <c r="O2" s="70" t="str">
        <f>TEXT(1+O1,"0")&amp;"-day gain"</f>
        <v>3-day gain</v>
      </c>
      <c r="P2" s="70" t="str">
        <f>TEXT(1+P1,"0")&amp;"-day gain"</f>
        <v>4-day gain</v>
      </c>
      <c r="Q2" s="70" t="str">
        <f>TEXT(1+Q1,"0")&amp;"-day gain"</f>
        <v>5-day gain</v>
      </c>
      <c r="R2" s="70" t="str">
        <f>TEXT(1+R1,"0")&amp;"-day gain"</f>
        <v>6-day gain</v>
      </c>
      <c r="S2" s="41"/>
      <c r="T2" s="61">
        <v>69</v>
      </c>
      <c r="U2" s="69"/>
      <c r="V2" s="11"/>
      <c r="W2" s="31"/>
      <c r="Z2" s="41"/>
      <c r="AA2" s="72"/>
      <c r="AE2" s="72"/>
    </row>
    <row r="3" spans="1:31" s="2" customFormat="1" ht="13.5" customHeight="1" thickBot="1" thickTop="1">
      <c r="A3" s="26" t="s">
        <v>22</v>
      </c>
      <c r="B3" s="40">
        <f ca="1">TODAY()</f>
        <v>40288</v>
      </c>
      <c r="C3" s="44" t="s">
        <v>27</v>
      </c>
      <c r="D3" s="56"/>
      <c r="E3" s="57"/>
      <c r="F3" s="56"/>
      <c r="G3" s="51"/>
      <c r="H3" s="52" t="s">
        <v>2</v>
      </c>
      <c r="I3" s="33">
        <v>3</v>
      </c>
      <c r="J3" s="53" t="s">
        <v>3</v>
      </c>
      <c r="K3" s="54"/>
      <c r="L3" s="61">
        <f>COUNT(N14:N263)</f>
        <v>245</v>
      </c>
      <c r="M3" s="41"/>
      <c r="N3" s="86">
        <f>SUM(AA14:AA263)/$L$3</f>
        <v>0.46122448979591835</v>
      </c>
      <c r="O3" s="86">
        <f>SUM(AB14:AB263)/$L$3</f>
        <v>0.5306122448979592</v>
      </c>
      <c r="P3" s="86">
        <f>SUM(AC14:AC263)/$L$3</f>
        <v>0.6</v>
      </c>
      <c r="Q3" s="86">
        <f>SUM(AD14:AD263)/$L$3</f>
        <v>0.6081632653061224</v>
      </c>
      <c r="R3" s="86">
        <f>SUM(AE14:AE263)/$L$3</f>
        <v>0.6653061224489796</v>
      </c>
      <c r="S3" s="41"/>
      <c r="T3" s="63" t="str">
        <f>B4&amp;": "&amp;TEXT(T1,"0")&amp;"-day gains, from "&amp;TEXT(T4,"mmm d/yy")</f>
        <v>GE: 3-day gains, from Jul 27/09</v>
      </c>
      <c r="U3" s="65"/>
      <c r="V3" s="11"/>
      <c r="W3" s="31"/>
      <c r="Z3" s="41"/>
      <c r="AA3" s="72"/>
      <c r="AE3" s="72"/>
    </row>
    <row r="4" spans="1:31" s="2" customFormat="1" ht="13.5" customHeight="1" thickBot="1" thickTop="1">
      <c r="A4" s="1" t="s">
        <v>18</v>
      </c>
      <c r="B4" s="8" t="s">
        <v>6</v>
      </c>
      <c r="C4" s="20"/>
      <c r="D4" s="56"/>
      <c r="E4" s="56"/>
      <c r="F4" s="56"/>
      <c r="H4" s="21" t="str">
        <f>TEXT(K4,"mmm d/yy")&amp;" to "&amp;TEXT(L4,"mmm d/yy")</f>
        <v>Apr 20/09 to Apr 16/10</v>
      </c>
      <c r="I4" s="27"/>
      <c r="K4" s="39">
        <f>MIN(C8:C1000)</f>
        <v>39923</v>
      </c>
      <c r="L4" s="39">
        <f>MAX(C8:C1000)</f>
        <v>40284</v>
      </c>
      <c r="M4" s="41"/>
      <c r="N4" s="87">
        <f>SUM(U14:U263)/SUM(AA14:AA263)</f>
        <v>0.504424778761062</v>
      </c>
      <c r="O4" s="88">
        <f>SUM(V14:V263)/SUM(AB14:AB263)</f>
        <v>0.43846153846153846</v>
      </c>
      <c r="P4" s="88">
        <f>SUM(W14:W263)/SUM(AC14:AC263)</f>
        <v>0.46938775510204084</v>
      </c>
      <c r="Q4" s="87">
        <f>SUM(X14:X263)/SUM(AD14:AD263)</f>
        <v>0.47651006711409394</v>
      </c>
      <c r="R4" s="87">
        <f>SUM(Y14:Y263)/SUM(AE14:AE263)</f>
        <v>0.4785276073619632</v>
      </c>
      <c r="S4" s="41"/>
      <c r="T4" s="64">
        <f>IF($K14&lt;&gt;"",INDEX($C$8:$C$250,$T$2),"")</f>
        <v>40021</v>
      </c>
      <c r="U4" s="65"/>
      <c r="V4" s="11"/>
      <c r="W4" s="31"/>
      <c r="Z4" s="41"/>
      <c r="AA4" s="72"/>
      <c r="AE4" s="72"/>
    </row>
    <row r="5" spans="1:31" s="2" customFormat="1" ht="12" customHeight="1" thickBot="1" thickTop="1">
      <c r="A5" s="10" t="s">
        <v>9</v>
      </c>
      <c r="B5" s="11" t="s">
        <v>28</v>
      </c>
      <c r="C5" s="31"/>
      <c r="D5" s="12"/>
      <c r="E5" s="13"/>
      <c r="F5" s="13"/>
      <c r="G5" s="13"/>
      <c r="H5" s="13"/>
      <c r="I5" s="19"/>
      <c r="J5" s="2" t="s">
        <v>8</v>
      </c>
      <c r="K5" s="35" t="s">
        <v>24</v>
      </c>
      <c r="L5" s="36">
        <f>AVERAGE(K8:K2000)</f>
        <v>1.002158956624876</v>
      </c>
      <c r="M5" s="41"/>
      <c r="N5" s="76"/>
      <c r="O5" s="89"/>
      <c r="P5" s="90" t="str">
        <f>I3&amp;"-day change &gt;"</f>
        <v>3-day change &gt;</v>
      </c>
      <c r="Q5" s="60">
        <v>0.02</v>
      </c>
      <c r="R5" s="76"/>
      <c r="S5" s="41" t="s">
        <v>8</v>
      </c>
      <c r="T5" s="44" t="s">
        <v>8</v>
      </c>
      <c r="U5" s="66"/>
      <c r="Z5" s="41"/>
      <c r="AA5" s="72"/>
      <c r="AE5" s="72"/>
    </row>
    <row r="6" spans="1:26" ht="14.25" thickBot="1" thickTop="1">
      <c r="A6" s="6"/>
      <c r="C6" s="13"/>
      <c r="D6" s="13"/>
      <c r="E6" s="13"/>
      <c r="F6" s="13"/>
      <c r="G6" s="14"/>
      <c r="H6" s="15"/>
      <c r="I6" s="28"/>
      <c r="K6" s="37" t="s">
        <v>25</v>
      </c>
      <c r="L6" s="38">
        <f>STDEVP(K8:K2000)</f>
        <v>0.021286082420991295</v>
      </c>
      <c r="M6" s="41"/>
      <c r="N6" s="76"/>
      <c r="O6" s="89"/>
      <c r="P6" s="90" t="s">
        <v>0</v>
      </c>
      <c r="Q6" s="60">
        <v>0.01</v>
      </c>
      <c r="R6" s="46"/>
      <c r="S6" s="41"/>
      <c r="T6" s="44"/>
      <c r="Z6" s="41"/>
    </row>
    <row r="7" spans="1:26" ht="13.5" thickTop="1">
      <c r="A7" s="9" t="s">
        <v>16</v>
      </c>
      <c r="C7" s="16" t="s">
        <v>10</v>
      </c>
      <c r="D7" s="17" t="s">
        <v>11</v>
      </c>
      <c r="E7" s="17" t="s">
        <v>12</v>
      </c>
      <c r="F7" s="17" t="s">
        <v>13</v>
      </c>
      <c r="G7" s="17" t="s">
        <v>14</v>
      </c>
      <c r="H7" s="18" t="s">
        <v>15</v>
      </c>
      <c r="I7" s="29" t="s">
        <v>26</v>
      </c>
      <c r="K7" s="25" t="s">
        <v>1</v>
      </c>
      <c r="L7" s="25" t="s">
        <v>17</v>
      </c>
      <c r="M7" s="41"/>
      <c r="N7" s="81" t="str">
        <f>" "&amp;TEXT(INDEX(N3:R3,I3-1),"0%")&amp;" of "&amp;TEXT(I3,"0")&amp;"-day changes were greater than "&amp;TEXT(Q5,"0.0%")&amp;"."</f>
        <v> 53% of 3-day changes were greater than 2.0%.</v>
      </c>
      <c r="O7" s="91"/>
      <c r="P7" s="91"/>
      <c r="Q7" s="91"/>
      <c r="R7" s="82"/>
      <c r="S7" s="41"/>
      <c r="T7" s="43"/>
      <c r="U7" s="75"/>
      <c r="Z7" s="41"/>
    </row>
    <row r="8" spans="1:26" ht="12.75">
      <c r="A8" s="9">
        <v>1</v>
      </c>
      <c r="B8" s="7"/>
      <c r="C8" s="3">
        <v>39923</v>
      </c>
      <c r="D8" s="4">
        <v>12</v>
      </c>
      <c r="E8" s="4">
        <v>12.12</v>
      </c>
      <c r="F8" s="4">
        <v>11.25</v>
      </c>
      <c r="G8" s="4">
        <v>11.35</v>
      </c>
      <c r="H8" s="5">
        <v>143579200</v>
      </c>
      <c r="I8" s="29">
        <v>11.05</v>
      </c>
      <c r="K8" s="47">
        <f>G8/D8</f>
        <v>0.9458333333333333</v>
      </c>
      <c r="L8" s="23">
        <f>IF(G8&lt;&gt;"",H8/1000,"")</f>
        <v>143579.2</v>
      </c>
      <c r="M8" s="41"/>
      <c r="N8" s="80" t="str">
        <f>" In "&amp;TEXT(INDEX(N4:R4,I3-1),"0%")&amp;" of these cases, the following day had a"</f>
        <v> In 44% of these cases, the following day had a</v>
      </c>
      <c r="O8" s="78"/>
      <c r="P8" s="78"/>
      <c r="Q8" s="78"/>
      <c r="R8" s="79"/>
      <c r="S8" s="41"/>
      <c r="U8" s="75"/>
      <c r="Z8" s="41"/>
    </row>
    <row r="9" spans="1:26" ht="12.75">
      <c r="A9" s="9">
        <f>1+A8</f>
        <v>2</v>
      </c>
      <c r="B9" s="7"/>
      <c r="C9" s="3">
        <v>39924</v>
      </c>
      <c r="D9" s="4">
        <v>10.99</v>
      </c>
      <c r="E9" s="4">
        <v>11.89</v>
      </c>
      <c r="F9" s="4">
        <v>10.85</v>
      </c>
      <c r="G9" s="4">
        <v>11.7</v>
      </c>
      <c r="H9" s="5">
        <v>123408400</v>
      </c>
      <c r="I9" s="29">
        <v>11.39</v>
      </c>
      <c r="K9" s="47">
        <f>IF(G9&lt;&gt;"",I9/I8,"")</f>
        <v>1.0307692307692307</v>
      </c>
      <c r="L9" s="23">
        <f>IF(G9&lt;&gt;"",H9/1000,"")</f>
        <v>123408.4</v>
      </c>
      <c r="M9" s="41"/>
      <c r="N9" s="80" t="s">
        <v>29</v>
      </c>
      <c r="O9" s="78"/>
      <c r="P9" s="78"/>
      <c r="Q9" s="78"/>
      <c r="R9" s="79"/>
      <c r="S9" s="41"/>
      <c r="U9" s="75"/>
      <c r="Z9" s="41"/>
    </row>
    <row r="10" spans="1:26" ht="12.75">
      <c r="A10" s="9">
        <f aca="true" t="shared" si="0" ref="A10:A73">1+A9</f>
        <v>3</v>
      </c>
      <c r="B10" s="7"/>
      <c r="C10" s="3">
        <v>39925</v>
      </c>
      <c r="D10" s="4">
        <v>11.66</v>
      </c>
      <c r="E10" s="4">
        <v>12.48</v>
      </c>
      <c r="F10" s="4">
        <v>11.52</v>
      </c>
      <c r="G10" s="4">
        <v>11.8</v>
      </c>
      <c r="H10" s="5">
        <v>130202800</v>
      </c>
      <c r="I10" s="29">
        <v>11.49</v>
      </c>
      <c r="K10" s="47">
        <f aca="true" t="shared" si="1" ref="K10:K73">IF(G10&lt;&gt;"",I10/I9,"")</f>
        <v>1.0087796312554873</v>
      </c>
      <c r="L10" s="23">
        <f aca="true" t="shared" si="2" ref="L10:L73">IF(G10&lt;&gt;"",H10/1000,"")</f>
        <v>130202.8</v>
      </c>
      <c r="M10" s="42"/>
      <c r="N10" s="83" t="str">
        <f>" of at least "&amp;TEXT(Q6,"0.0%")</f>
        <v> of at least 1.0%</v>
      </c>
      <c r="O10" s="84"/>
      <c r="P10" s="84"/>
      <c r="Q10" s="84"/>
      <c r="R10" s="85"/>
      <c r="S10" s="42"/>
      <c r="U10" s="75"/>
      <c r="Z10" s="41"/>
    </row>
    <row r="11" spans="1:26" ht="12.75">
      <c r="A11" s="9">
        <f t="shared" si="0"/>
        <v>4</v>
      </c>
      <c r="B11" s="7"/>
      <c r="C11" s="3">
        <v>39926</v>
      </c>
      <c r="D11" s="4">
        <v>12.16</v>
      </c>
      <c r="E11" s="4">
        <v>12.19</v>
      </c>
      <c r="F11" s="4">
        <v>11.57</v>
      </c>
      <c r="G11" s="4">
        <v>11.88</v>
      </c>
      <c r="H11" s="5">
        <v>94890000</v>
      </c>
      <c r="I11" s="29">
        <v>11.57</v>
      </c>
      <c r="K11" s="47">
        <f t="shared" si="1"/>
        <v>1.0069625761531766</v>
      </c>
      <c r="L11" s="23">
        <f t="shared" si="2"/>
        <v>94890</v>
      </c>
      <c r="M11" s="41"/>
      <c r="N11" s="92"/>
      <c r="O11" s="93"/>
      <c r="P11" s="93"/>
      <c r="Q11" s="93"/>
      <c r="R11" s="94"/>
      <c r="S11" s="41"/>
      <c r="U11" s="75"/>
      <c r="Z11" s="41"/>
    </row>
    <row r="12" spans="1:26" ht="13.5" thickBot="1">
      <c r="A12" s="9">
        <f t="shared" si="0"/>
        <v>5</v>
      </c>
      <c r="B12" s="7"/>
      <c r="C12" s="3">
        <v>39927</v>
      </c>
      <c r="D12" s="4">
        <v>12.03</v>
      </c>
      <c r="E12" s="4">
        <v>12.35</v>
      </c>
      <c r="F12" s="4">
        <v>11.95</v>
      </c>
      <c r="G12" s="4">
        <v>12.11</v>
      </c>
      <c r="H12" s="5">
        <v>97434100</v>
      </c>
      <c r="I12" s="29">
        <v>11.79</v>
      </c>
      <c r="K12" s="47">
        <f t="shared" si="1"/>
        <v>1.0190146931719966</v>
      </c>
      <c r="L12" s="23">
        <f t="shared" si="2"/>
        <v>97434.1</v>
      </c>
      <c r="M12" s="41"/>
      <c r="N12" s="95"/>
      <c r="O12" s="96"/>
      <c r="P12" s="96"/>
      <c r="Q12" s="96"/>
      <c r="R12" s="97"/>
      <c r="S12" s="41"/>
      <c r="U12" s="75"/>
      <c r="Z12" s="41"/>
    </row>
    <row r="13" spans="1:26" ht="13.5" thickTop="1">
      <c r="A13" s="9">
        <f t="shared" si="0"/>
        <v>6</v>
      </c>
      <c r="B13" s="7"/>
      <c r="C13" s="3">
        <v>39930</v>
      </c>
      <c r="D13" s="4">
        <v>12.13</v>
      </c>
      <c r="E13" s="4">
        <v>12.35</v>
      </c>
      <c r="F13" s="4">
        <v>11.85</v>
      </c>
      <c r="G13" s="4">
        <v>12.09</v>
      </c>
      <c r="H13" s="5">
        <v>81725400</v>
      </c>
      <c r="I13" s="29">
        <v>11.77</v>
      </c>
      <c r="K13" s="47">
        <f t="shared" si="1"/>
        <v>0.998303647158609</v>
      </c>
      <c r="L13" s="23">
        <f t="shared" si="2"/>
        <v>81725.4</v>
      </c>
      <c r="M13" s="41"/>
      <c r="N13" s="46"/>
      <c r="O13" s="46"/>
      <c r="P13" s="46"/>
      <c r="Q13" s="46"/>
      <c r="R13" s="46"/>
      <c r="S13" s="41"/>
      <c r="U13" s="75"/>
      <c r="Z13" s="41"/>
    </row>
    <row r="14" spans="1:31" ht="12.75">
      <c r="A14" s="9">
        <f t="shared" si="0"/>
        <v>7</v>
      </c>
      <c r="B14" s="7"/>
      <c r="C14" s="3">
        <v>39931</v>
      </c>
      <c r="D14" s="4">
        <v>11.95</v>
      </c>
      <c r="E14" s="4">
        <v>12.28</v>
      </c>
      <c r="F14" s="4">
        <v>11.78</v>
      </c>
      <c r="G14" s="4">
        <v>12</v>
      </c>
      <c r="H14" s="5">
        <v>82536500</v>
      </c>
      <c r="I14" s="29">
        <v>11.68</v>
      </c>
      <c r="K14" s="47">
        <f t="shared" si="1"/>
        <v>0.9923534409515719</v>
      </c>
      <c r="L14" s="23">
        <f t="shared" si="2"/>
        <v>82536.5</v>
      </c>
      <c r="M14" s="41"/>
      <c r="N14" s="48">
        <f ca="1">IF($K14&lt;&gt;"",PRODUCT($K14:OFFSET($K14,-N$1,0))-1,"")</f>
        <v>-0.009329940627650468</v>
      </c>
      <c r="O14" s="48">
        <f ca="1">IF($K14&lt;&gt;"",PRODUCT($K14:OFFSET($K14,-O$1,0))-1,"")</f>
        <v>0.009507346585998278</v>
      </c>
      <c r="P14" s="48">
        <f ca="1">IF($K14&lt;&gt;"",PRODUCT($K14:OFFSET($K14,-P$1,0))-1,"")</f>
        <v>0.01653611836379465</v>
      </c>
      <c r="Q14" s="48">
        <f ca="1">IF($K14&lt;&gt;"",PRODUCT($K14:OFFSET($K14,-Q$1,0))-1,"")</f>
        <v>0.025460930640913038</v>
      </c>
      <c r="R14" s="48">
        <f ca="1">IF($K14&lt;&gt;"",PRODUCT($K14:OFFSET($K14,-R$1,0))-1,"")</f>
        <v>0.05701357466063328</v>
      </c>
      <c r="S14" s="41"/>
      <c r="T14" s="59">
        <f>INDEX(INDEX(N14:R14,T$1-1):INDEX(N250:R250,T$1-1),T$2)</f>
        <v>0.0543900543900544</v>
      </c>
      <c r="U14" s="74">
        <f>IF($K15&lt;&gt;"",IF(AND((N14-$Q$5)*($K15-1-$Q$6)&gt;0,AA14=1),1,""),"")</f>
      </c>
      <c r="V14" s="74">
        <f aca="true" t="shared" si="3" ref="V14:Y29">IF($K15&lt;&gt;"",IF(AND((O14-$Q$5)*($K15-1-$Q$6)&gt;0,AB14=1),1,""),"")</f>
      </c>
      <c r="W14" s="74">
        <f t="shared" si="3"/>
      </c>
      <c r="X14" s="74">
        <f t="shared" si="3"/>
        <v>1</v>
      </c>
      <c r="Y14" s="74">
        <f t="shared" si="3"/>
        <v>1</v>
      </c>
      <c r="Z14" s="77"/>
      <c r="AA14" s="74">
        <f aca="true" t="shared" si="4" ref="AA14:AA77">IF($K15&lt;&gt;"",IF(OR(N14&gt;$Q$5,N14&lt;-$Q$5),1,""),"")</f>
      </c>
      <c r="AB14" s="74">
        <f aca="true" t="shared" si="5" ref="AB14:AB77">IF($K15&lt;&gt;"",IF(OR(O14&gt;$Q$5,O14&lt;-$Q$5),1,""),"")</f>
      </c>
      <c r="AC14" s="74">
        <f aca="true" t="shared" si="6" ref="AC14:AC77">IF($K15&lt;&gt;"",IF(OR(P14&gt;$Q$5,P14&lt;-$Q$5),1,""),"")</f>
      </c>
      <c r="AD14" s="74">
        <f aca="true" t="shared" si="7" ref="AD14:AD77">IF($K15&lt;&gt;"",IF(OR(Q14&gt;$Q$5,Q14&lt;-$Q$5),1,""),"")</f>
        <v>1</v>
      </c>
      <c r="AE14" s="74">
        <f aca="true" t="shared" si="8" ref="AE14:AE77">IF($K15&lt;&gt;"",IF(OR(R14&gt;$Q$5,R14&lt;-$Q$5),1,""),"")</f>
        <v>1</v>
      </c>
    </row>
    <row r="15" spans="1:31" ht="12.75">
      <c r="A15" s="9">
        <f t="shared" si="0"/>
        <v>8</v>
      </c>
      <c r="B15" s="7"/>
      <c r="C15" s="3">
        <v>39932</v>
      </c>
      <c r="D15" s="4">
        <v>12.17</v>
      </c>
      <c r="E15" s="4">
        <v>12.57</v>
      </c>
      <c r="F15" s="4">
        <v>12.11</v>
      </c>
      <c r="G15" s="4">
        <v>12.22</v>
      </c>
      <c r="H15" s="5">
        <v>101896600</v>
      </c>
      <c r="I15" s="29">
        <v>11.9</v>
      </c>
      <c r="K15" s="47">
        <f t="shared" si="1"/>
        <v>1.0188356164383563</v>
      </c>
      <c r="L15" s="23">
        <f t="shared" si="2"/>
        <v>101896.6</v>
      </c>
      <c r="M15" s="41"/>
      <c r="N15" s="48">
        <f ca="1">IF($K15&lt;&gt;"",PRODUCT($K15:OFFSET($K15,-N$1,0))-1,"")</f>
        <v>0.011045029736618694</v>
      </c>
      <c r="O15" s="48">
        <f ca="1">IF($K15&lt;&gt;"",PRODUCT($K15:OFFSET($K15,-O$1,0))-1,"")</f>
        <v>0.009329940627650801</v>
      </c>
      <c r="P15" s="48">
        <f ca="1">IF($K15&lt;&gt;"",PRODUCT($K15:OFFSET($K15,-P$1,0))-1,"")</f>
        <v>0.028522039757995055</v>
      </c>
      <c r="Q15" s="48">
        <f ca="1">IF($K15&lt;&gt;"",PRODUCT($K15:OFFSET($K15,-Q$1,0))-1,"")</f>
        <v>0.03568320278503068</v>
      </c>
      <c r="R15" s="48">
        <f ca="1">IF($K15&lt;&gt;"",PRODUCT($K15:OFFSET($K15,-R$1,0))-1,"")</f>
        <v>0.044776119402985204</v>
      </c>
      <c r="S15" s="41"/>
      <c r="T15" s="59">
        <f>INDEX(INDEX(N15:R15,T$1-1):INDEX(N251:R251,T$1-1),T$2)</f>
        <v>0.04410646387832706</v>
      </c>
      <c r="U15" s="74">
        <f aca="true" t="shared" si="9" ref="U15:U78">IF($K16&lt;&gt;"",IF(AND((N15-$Q$5)*($K16-1-$Q$6)&gt;0,AA15=1),1,""),"")</f>
      </c>
      <c r="V15" s="74">
        <f t="shared" si="3"/>
      </c>
      <c r="W15" s="74">
        <f t="shared" si="3"/>
        <v>1</v>
      </c>
      <c r="X15" s="74">
        <f t="shared" si="3"/>
        <v>1</v>
      </c>
      <c r="Y15" s="74">
        <f t="shared" si="3"/>
        <v>1</v>
      </c>
      <c r="Z15" s="77"/>
      <c r="AA15" s="74">
        <f t="shared" si="4"/>
      </c>
      <c r="AB15" s="74">
        <f t="shared" si="5"/>
      </c>
      <c r="AC15" s="74">
        <f t="shared" si="6"/>
        <v>1</v>
      </c>
      <c r="AD15" s="74">
        <f t="shared" si="7"/>
        <v>1</v>
      </c>
      <c r="AE15" s="74">
        <f t="shared" si="8"/>
        <v>1</v>
      </c>
    </row>
    <row r="16" spans="1:31" ht="12.75">
      <c r="A16" s="9">
        <f t="shared" si="0"/>
        <v>9</v>
      </c>
      <c r="B16" s="7"/>
      <c r="C16" s="3">
        <v>39933</v>
      </c>
      <c r="D16" s="4">
        <v>12.53</v>
      </c>
      <c r="E16" s="4">
        <v>12.81</v>
      </c>
      <c r="F16" s="4">
        <v>12.52</v>
      </c>
      <c r="G16" s="4">
        <v>12.65</v>
      </c>
      <c r="H16" s="5">
        <v>114419200</v>
      </c>
      <c r="I16" s="29">
        <v>12.32</v>
      </c>
      <c r="K16" s="47">
        <f t="shared" si="1"/>
        <v>1.035294117647059</v>
      </c>
      <c r="L16" s="23">
        <f t="shared" si="2"/>
        <v>114419.2</v>
      </c>
      <c r="M16" s="41"/>
      <c r="N16" s="48">
        <f ca="1">IF($K16&lt;&gt;"",PRODUCT($K16:OFFSET($K16,-N$1,0))-1,"")</f>
        <v>0.054794520547945424</v>
      </c>
      <c r="O16" s="48">
        <f ca="1">IF($K16&lt;&gt;"",PRODUCT($K16:OFFSET($K16,-O$1,0))-1,"")</f>
        <v>0.04672897196261716</v>
      </c>
      <c r="P16" s="48">
        <f ca="1">IF($K16&lt;&gt;"",PRODUCT($K16:OFFSET($K16,-P$1,0))-1,"")</f>
        <v>0.044953350296862205</v>
      </c>
      <c r="Q16" s="48">
        <f ca="1">IF($K16&lt;&gt;"",PRODUCT($K16:OFFSET($K16,-Q$1,0))-1,"")</f>
        <v>0.06482281763180664</v>
      </c>
      <c r="R16" s="48">
        <f ca="1">IF($K16&lt;&gt;"",PRODUCT($K16:OFFSET($K16,-R$1,0))-1,"")</f>
        <v>0.0722367275892084</v>
      </c>
      <c r="S16" s="41"/>
      <c r="T16" s="59">
        <f>INDEX(INDEX(N16:R16,T$1-1):INDEX(N252:R252,T$1-1),T$2)</f>
        <v>0.043058648849294556</v>
      </c>
      <c r="U16" s="74">
        <f t="shared" si="9"/>
      </c>
      <c r="V16" s="74">
        <f t="shared" si="3"/>
      </c>
      <c r="W16" s="74">
        <f t="shared" si="3"/>
      </c>
      <c r="X16" s="74">
        <f t="shared" si="3"/>
      </c>
      <c r="Y16" s="74">
        <f t="shared" si="3"/>
      </c>
      <c r="Z16" s="77"/>
      <c r="AA16" s="74">
        <f t="shared" si="4"/>
        <v>1</v>
      </c>
      <c r="AB16" s="74">
        <f t="shared" si="5"/>
        <v>1</v>
      </c>
      <c r="AC16" s="74">
        <f t="shared" si="6"/>
        <v>1</v>
      </c>
      <c r="AD16" s="74">
        <f t="shared" si="7"/>
        <v>1</v>
      </c>
      <c r="AE16" s="74">
        <f t="shared" si="8"/>
        <v>1</v>
      </c>
    </row>
    <row r="17" spans="1:31" ht="12.75">
      <c r="A17" s="9">
        <f t="shared" si="0"/>
        <v>10</v>
      </c>
      <c r="B17" s="7"/>
      <c r="C17" s="3">
        <v>39934</v>
      </c>
      <c r="D17" s="4">
        <v>12.74</v>
      </c>
      <c r="E17" s="4">
        <v>12.85</v>
      </c>
      <c r="F17" s="4">
        <v>12.5</v>
      </c>
      <c r="G17" s="4">
        <v>12.69</v>
      </c>
      <c r="H17" s="5">
        <v>80027300</v>
      </c>
      <c r="I17" s="29">
        <v>12.35</v>
      </c>
      <c r="K17" s="47">
        <f t="shared" si="1"/>
        <v>1.0024350649350648</v>
      </c>
      <c r="L17" s="23">
        <f t="shared" si="2"/>
        <v>80027.3</v>
      </c>
      <c r="M17" s="41"/>
      <c r="N17" s="48">
        <f ca="1">IF($K17&lt;&gt;"",PRODUCT($K17:OFFSET($K17,-N$1,0))-1,"")</f>
        <v>0.037815126050420256</v>
      </c>
      <c r="O17" s="48">
        <f ca="1">IF($K17&lt;&gt;"",PRODUCT($K17:OFFSET($K17,-O$1,0))-1,"")</f>
        <v>0.05736301369863028</v>
      </c>
      <c r="P17" s="48">
        <f ca="1">IF($K17&lt;&gt;"",PRODUCT($K17:OFFSET($K17,-P$1,0))-1,"")</f>
        <v>0.049277824978759766</v>
      </c>
      <c r="Q17" s="48">
        <f ca="1">IF($K17&lt;&gt;"",PRODUCT($K17:OFFSET($K17,-Q$1,0))-1,"")</f>
        <v>0.047497879558948686</v>
      </c>
      <c r="R17" s="48">
        <f ca="1">IF($K17&lt;&gt;"",PRODUCT($K17:OFFSET($K17,-R$1,0))-1,"")</f>
        <v>0.06741573033707882</v>
      </c>
      <c r="S17" s="41"/>
      <c r="T17" s="59">
        <f>INDEX(INDEX(N17:R17,T$1-1):INDEX(N253:R253,T$1-1),T$2)</f>
        <v>0.0633750921149594</v>
      </c>
      <c r="U17" s="74">
        <f t="shared" si="9"/>
        <v>1</v>
      </c>
      <c r="V17" s="74">
        <f t="shared" si="3"/>
        <v>1</v>
      </c>
      <c r="W17" s="74">
        <f t="shared" si="3"/>
        <v>1</v>
      </c>
      <c r="X17" s="74">
        <f t="shared" si="3"/>
        <v>1</v>
      </c>
      <c r="Y17" s="74">
        <f t="shared" si="3"/>
        <v>1</v>
      </c>
      <c r="Z17" s="77"/>
      <c r="AA17" s="74">
        <f t="shared" si="4"/>
        <v>1</v>
      </c>
      <c r="AB17" s="74">
        <f t="shared" si="5"/>
        <v>1</v>
      </c>
      <c r="AC17" s="74">
        <f t="shared" si="6"/>
        <v>1</v>
      </c>
      <c r="AD17" s="74">
        <f t="shared" si="7"/>
        <v>1</v>
      </c>
      <c r="AE17" s="74">
        <f t="shared" si="8"/>
        <v>1</v>
      </c>
    </row>
    <row r="18" spans="1:31" ht="12.75">
      <c r="A18" s="9">
        <f t="shared" si="0"/>
        <v>11</v>
      </c>
      <c r="B18" s="7"/>
      <c r="C18" s="3">
        <v>39937</v>
      </c>
      <c r="D18" s="4">
        <v>12.96</v>
      </c>
      <c r="E18" s="4">
        <v>13.17</v>
      </c>
      <c r="F18" s="4">
        <v>12.81</v>
      </c>
      <c r="G18" s="4">
        <v>13.1</v>
      </c>
      <c r="H18" s="5">
        <v>117408200</v>
      </c>
      <c r="I18" s="29">
        <v>12.75</v>
      </c>
      <c r="K18" s="47">
        <f t="shared" si="1"/>
        <v>1.0323886639676114</v>
      </c>
      <c r="L18" s="23">
        <f t="shared" si="2"/>
        <v>117408.2</v>
      </c>
      <c r="M18" s="41"/>
      <c r="N18" s="48">
        <f ca="1">IF($K18&lt;&gt;"",PRODUCT($K18:OFFSET($K18,-N$1,0))-1,"")</f>
        <v>0.03490259740259738</v>
      </c>
      <c r="O18" s="48">
        <f ca="1">IF($K18&lt;&gt;"",PRODUCT($K18:OFFSET($K18,-O$1,0))-1,"")</f>
        <v>0.07142857142857162</v>
      </c>
      <c r="P18" s="48">
        <f ca="1">IF($K18&lt;&gt;"",PRODUCT($K18:OFFSET($K18,-P$1,0))-1,"")</f>
        <v>0.09160958904109617</v>
      </c>
      <c r="Q18" s="48">
        <f ca="1">IF($K18&lt;&gt;"",PRODUCT($K18:OFFSET($K18,-Q$1,0))-1,"")</f>
        <v>0.08326253186066301</v>
      </c>
      <c r="R18" s="48">
        <f ca="1">IF($K18&lt;&gt;"",PRODUCT($K18:OFFSET($K18,-R$1,0))-1,"")</f>
        <v>0.08142493638676895</v>
      </c>
      <c r="S18" s="41"/>
      <c r="T18" s="59">
        <f>INDEX(INDEX(N18:R18,T$1-1):INDEX(N254:R254,T$1-1),T$2)</f>
        <v>0.04151493080844837</v>
      </c>
      <c r="U18" s="74">
        <f t="shared" si="9"/>
      </c>
      <c r="V18" s="74">
        <f t="shared" si="3"/>
      </c>
      <c r="W18" s="74">
        <f t="shared" si="3"/>
      </c>
      <c r="X18" s="74">
        <f t="shared" si="3"/>
      </c>
      <c r="Y18" s="74">
        <f t="shared" si="3"/>
      </c>
      <c r="Z18" s="77"/>
      <c r="AA18" s="74">
        <f t="shared" si="4"/>
        <v>1</v>
      </c>
      <c r="AB18" s="74">
        <f t="shared" si="5"/>
        <v>1</v>
      </c>
      <c r="AC18" s="74">
        <f t="shared" si="6"/>
        <v>1</v>
      </c>
      <c r="AD18" s="74">
        <f t="shared" si="7"/>
        <v>1</v>
      </c>
      <c r="AE18" s="74">
        <f t="shared" si="8"/>
        <v>1</v>
      </c>
    </row>
    <row r="19" spans="1:31" ht="12.75">
      <c r="A19" s="9">
        <f t="shared" si="0"/>
        <v>12</v>
      </c>
      <c r="B19" s="7"/>
      <c r="C19" s="3">
        <v>39938</v>
      </c>
      <c r="D19" s="4">
        <v>13.25</v>
      </c>
      <c r="E19" s="4">
        <v>13.49</v>
      </c>
      <c r="F19" s="4">
        <v>13</v>
      </c>
      <c r="G19" s="4">
        <v>13.1</v>
      </c>
      <c r="H19" s="5">
        <v>105418300</v>
      </c>
      <c r="I19" s="29">
        <v>12.75</v>
      </c>
      <c r="K19" s="47">
        <f t="shared" si="1"/>
        <v>1</v>
      </c>
      <c r="L19" s="23">
        <f t="shared" si="2"/>
        <v>105418.3</v>
      </c>
      <c r="M19" s="41"/>
      <c r="N19" s="48">
        <f ca="1">IF($K19&lt;&gt;"",PRODUCT($K19:OFFSET($K19,-N$1,0))-1,"")</f>
        <v>0.03238866396761142</v>
      </c>
      <c r="O19" s="48">
        <f ca="1">IF($K19&lt;&gt;"",PRODUCT($K19:OFFSET($K19,-O$1,0))-1,"")</f>
        <v>0.03490259740259738</v>
      </c>
      <c r="P19" s="48">
        <f ca="1">IF($K19&lt;&gt;"",PRODUCT($K19:OFFSET($K19,-P$1,0))-1,"")</f>
        <v>0.07142857142857162</v>
      </c>
      <c r="Q19" s="48">
        <f ca="1">IF($K19&lt;&gt;"",PRODUCT($K19:OFFSET($K19,-Q$1,0))-1,"")</f>
        <v>0.09160958904109617</v>
      </c>
      <c r="R19" s="48">
        <f ca="1">IF($K19&lt;&gt;"",PRODUCT($K19:OFFSET($K19,-R$1,0))-1,"")</f>
        <v>0.08326253186066301</v>
      </c>
      <c r="S19" s="41"/>
      <c r="T19" s="59">
        <f>INDEX(INDEX(N19:R19,T$1-1):INDEX(N255:R255,T$1-1),T$2)</f>
        <v>-0.02277580071174401</v>
      </c>
      <c r="U19" s="74">
        <f t="shared" si="9"/>
        <v>1</v>
      </c>
      <c r="V19" s="74">
        <f t="shared" si="3"/>
        <v>1</v>
      </c>
      <c r="W19" s="74">
        <f t="shared" si="3"/>
        <v>1</v>
      </c>
      <c r="X19" s="74">
        <f t="shared" si="3"/>
        <v>1</v>
      </c>
      <c r="Y19" s="74">
        <f t="shared" si="3"/>
        <v>1</v>
      </c>
      <c r="Z19" s="77"/>
      <c r="AA19" s="74">
        <f t="shared" si="4"/>
        <v>1</v>
      </c>
      <c r="AB19" s="74">
        <f t="shared" si="5"/>
        <v>1</v>
      </c>
      <c r="AC19" s="74">
        <f t="shared" si="6"/>
        <v>1</v>
      </c>
      <c r="AD19" s="74">
        <f t="shared" si="7"/>
        <v>1</v>
      </c>
      <c r="AE19" s="74">
        <f t="shared" si="8"/>
        <v>1</v>
      </c>
    </row>
    <row r="20" spans="1:31" ht="12.75">
      <c r="A20" s="9">
        <f t="shared" si="0"/>
        <v>13</v>
      </c>
      <c r="B20" s="7"/>
      <c r="C20" s="3">
        <v>39939</v>
      </c>
      <c r="D20" s="4">
        <v>13.47</v>
      </c>
      <c r="E20" s="4">
        <v>13.8</v>
      </c>
      <c r="F20" s="4">
        <v>13.31</v>
      </c>
      <c r="G20" s="4">
        <v>13.67</v>
      </c>
      <c r="H20" s="5">
        <v>128908400</v>
      </c>
      <c r="I20" s="29">
        <v>13.31</v>
      </c>
      <c r="K20" s="47">
        <f t="shared" si="1"/>
        <v>1.043921568627451</v>
      </c>
      <c r="L20" s="23">
        <f t="shared" si="2"/>
        <v>128908.4</v>
      </c>
      <c r="M20" s="41"/>
      <c r="N20" s="48">
        <f ca="1">IF($K20&lt;&gt;"",PRODUCT($K20:OFFSET($K20,-N$1,0))-1,"")</f>
        <v>0.043921568627451</v>
      </c>
      <c r="O20" s="48">
        <f ca="1">IF($K20&lt;&gt;"",PRODUCT($K20:OFFSET($K20,-O$1,0))-1,"")</f>
        <v>0.07773279352226736</v>
      </c>
      <c r="P20" s="48">
        <f ca="1">IF($K20&lt;&gt;"",PRODUCT($K20:OFFSET($K20,-P$1,0))-1,"")</f>
        <v>0.0803571428571428</v>
      </c>
      <c r="Q20" s="48">
        <f ca="1">IF($K20&lt;&gt;"",PRODUCT($K20:OFFSET($K20,-Q$1,0))-1,"")</f>
        <v>0.11848739495798344</v>
      </c>
      <c r="R20" s="48">
        <f ca="1">IF($K20&lt;&gt;"",PRODUCT($K20:OFFSET($K20,-R$1,0))-1,"")</f>
        <v>0.1395547945205482</v>
      </c>
      <c r="S20" s="41"/>
      <c r="T20" s="59">
        <f>INDEX(INDEX(N20:R20,T$1-1):INDEX(N256:R256,T$1-1),T$2)</f>
        <v>-0.038808038808038736</v>
      </c>
      <c r="U20" s="74">
        <f t="shared" si="9"/>
        <v>1</v>
      </c>
      <c r="V20" s="74">
        <f t="shared" si="3"/>
        <v>1</v>
      </c>
      <c r="W20" s="74">
        <f t="shared" si="3"/>
        <v>1</v>
      </c>
      <c r="X20" s="74">
        <f t="shared" si="3"/>
        <v>1</v>
      </c>
      <c r="Y20" s="74">
        <f t="shared" si="3"/>
        <v>1</v>
      </c>
      <c r="Z20" s="77"/>
      <c r="AA20" s="74">
        <f t="shared" si="4"/>
        <v>1</v>
      </c>
      <c r="AB20" s="74">
        <f t="shared" si="5"/>
        <v>1</v>
      </c>
      <c r="AC20" s="74">
        <f t="shared" si="6"/>
        <v>1</v>
      </c>
      <c r="AD20" s="74">
        <f t="shared" si="7"/>
        <v>1</v>
      </c>
      <c r="AE20" s="74">
        <f t="shared" si="8"/>
        <v>1</v>
      </c>
    </row>
    <row r="21" spans="1:31" ht="12.75">
      <c r="A21" s="9">
        <f t="shared" si="0"/>
        <v>14</v>
      </c>
      <c r="B21" s="7"/>
      <c r="C21" s="3">
        <v>39940</v>
      </c>
      <c r="D21" s="4">
        <v>14.3</v>
      </c>
      <c r="E21" s="4">
        <v>14.39</v>
      </c>
      <c r="F21" s="4">
        <v>13.77</v>
      </c>
      <c r="G21" s="4">
        <v>13.96</v>
      </c>
      <c r="H21" s="5">
        <v>142137400</v>
      </c>
      <c r="I21" s="29">
        <v>13.59</v>
      </c>
      <c r="K21" s="47">
        <f t="shared" si="1"/>
        <v>1.0210368144252442</v>
      </c>
      <c r="L21" s="23">
        <f t="shared" si="2"/>
        <v>142137.4</v>
      </c>
      <c r="M21" s="41"/>
      <c r="N21" s="48">
        <f ca="1">IF($K21&lt;&gt;"",PRODUCT($K21:OFFSET($K21,-N$1,0))-1,"")</f>
        <v>0.0658823529411765</v>
      </c>
      <c r="O21" s="48">
        <f ca="1">IF($K21&lt;&gt;"",PRODUCT($K21:OFFSET($K21,-O$1,0))-1,"")</f>
        <v>0.0658823529411765</v>
      </c>
      <c r="P21" s="48">
        <f ca="1">IF($K21&lt;&gt;"",PRODUCT($K21:OFFSET($K21,-P$1,0))-1,"")</f>
        <v>0.10040485829959533</v>
      </c>
      <c r="Q21" s="48">
        <f ca="1">IF($K21&lt;&gt;"",PRODUCT($K21:OFFSET($K21,-Q$1,0))-1,"")</f>
        <v>0.1030844155844155</v>
      </c>
      <c r="R21" s="48">
        <f ca="1">IF($K21&lt;&gt;"",PRODUCT($K21:OFFSET($K21,-R$1,0))-1,"")</f>
        <v>0.14201680672268924</v>
      </c>
      <c r="S21" s="41"/>
      <c r="T21" s="59">
        <f>INDEX(INDEX(N21:R21,T$1-1):INDEX(N257:R257,T$1-1),T$2)</f>
        <v>-0.032167832167832255</v>
      </c>
      <c r="U21" s="74">
        <f t="shared" si="9"/>
        <v>1</v>
      </c>
      <c r="V21" s="74">
        <f t="shared" si="3"/>
        <v>1</v>
      </c>
      <c r="W21" s="74">
        <f t="shared" si="3"/>
        <v>1</v>
      </c>
      <c r="X21" s="74">
        <f t="shared" si="3"/>
        <v>1</v>
      </c>
      <c r="Y21" s="74">
        <f t="shared" si="3"/>
        <v>1</v>
      </c>
      <c r="Z21" s="41"/>
      <c r="AA21" s="74">
        <f t="shared" si="4"/>
        <v>1</v>
      </c>
      <c r="AB21" s="74">
        <f t="shared" si="5"/>
        <v>1</v>
      </c>
      <c r="AC21" s="74">
        <f t="shared" si="6"/>
        <v>1</v>
      </c>
      <c r="AD21" s="74">
        <f t="shared" si="7"/>
        <v>1</v>
      </c>
      <c r="AE21" s="74">
        <f t="shared" si="8"/>
        <v>1</v>
      </c>
    </row>
    <row r="22" spans="1:31" ht="12.75">
      <c r="A22" s="9">
        <f t="shared" si="0"/>
        <v>15</v>
      </c>
      <c r="B22" s="7"/>
      <c r="C22" s="3">
        <v>39941</v>
      </c>
      <c r="D22" s="4">
        <v>14.38</v>
      </c>
      <c r="E22" s="4">
        <v>14.55</v>
      </c>
      <c r="F22" s="4">
        <v>14.14</v>
      </c>
      <c r="G22" s="4">
        <v>14.53</v>
      </c>
      <c r="H22" s="5">
        <v>128026200</v>
      </c>
      <c r="I22" s="29">
        <v>14.15</v>
      </c>
      <c r="K22" s="47">
        <f t="shared" si="1"/>
        <v>1.041206769683591</v>
      </c>
      <c r="L22" s="23">
        <f t="shared" si="2"/>
        <v>128026.2</v>
      </c>
      <c r="M22" s="41"/>
      <c r="N22" s="48">
        <f ca="1">IF($K22&lt;&gt;"",PRODUCT($K22:OFFSET($K22,-N$1,0))-1,"")</f>
        <v>0.06311044327573256</v>
      </c>
      <c r="O22" s="48">
        <f ca="1">IF($K22&lt;&gt;"",PRODUCT($K22:OFFSET($K22,-O$1,0))-1,"")</f>
        <v>0.1098039215686275</v>
      </c>
      <c r="P22" s="48">
        <f ca="1">IF($K22&lt;&gt;"",PRODUCT($K22:OFFSET($K22,-P$1,0))-1,"")</f>
        <v>0.1098039215686275</v>
      </c>
      <c r="Q22" s="48">
        <f ca="1">IF($K22&lt;&gt;"",PRODUCT($K22:OFFSET($K22,-Q$1,0))-1,"")</f>
        <v>0.14574898785425128</v>
      </c>
      <c r="R22" s="48">
        <f ca="1">IF($K22&lt;&gt;"",PRODUCT($K22:OFFSET($K22,-R$1,0))-1,"")</f>
        <v>0.14853896103896091</v>
      </c>
      <c r="S22" s="41"/>
      <c r="T22" s="59">
        <f>INDEX(INDEX(N22:R22,T$1-1):INDEX(N258:R258,T$1-1),T$2)</f>
        <v>-0.0050983248361251565</v>
      </c>
      <c r="U22" s="74">
        <f t="shared" si="9"/>
      </c>
      <c r="V22" s="74">
        <f t="shared" si="3"/>
      </c>
      <c r="W22" s="74">
        <f t="shared" si="3"/>
      </c>
      <c r="X22" s="74">
        <f t="shared" si="3"/>
      </c>
      <c r="Y22" s="74">
        <f t="shared" si="3"/>
      </c>
      <c r="Z22" s="41"/>
      <c r="AA22" s="74">
        <f t="shared" si="4"/>
        <v>1</v>
      </c>
      <c r="AB22" s="74">
        <f t="shared" si="5"/>
        <v>1</v>
      </c>
      <c r="AC22" s="74">
        <f t="shared" si="6"/>
        <v>1</v>
      </c>
      <c r="AD22" s="74">
        <f t="shared" si="7"/>
        <v>1</v>
      </c>
      <c r="AE22" s="74">
        <f t="shared" si="8"/>
        <v>1</v>
      </c>
    </row>
    <row r="23" spans="1:31" ht="12.75">
      <c r="A23" s="9">
        <f t="shared" si="0"/>
        <v>16</v>
      </c>
      <c r="B23" s="7"/>
      <c r="C23" s="3">
        <v>39944</v>
      </c>
      <c r="D23" s="4">
        <v>14.38</v>
      </c>
      <c r="E23" s="4">
        <v>14.42</v>
      </c>
      <c r="F23" s="4">
        <v>14.1</v>
      </c>
      <c r="G23" s="4">
        <v>14.19</v>
      </c>
      <c r="H23" s="5">
        <v>93490800</v>
      </c>
      <c r="I23" s="29">
        <v>13.81</v>
      </c>
      <c r="K23" s="47">
        <f t="shared" si="1"/>
        <v>0.9759717314487633</v>
      </c>
      <c r="L23" s="23">
        <f t="shared" si="2"/>
        <v>93490.8</v>
      </c>
      <c r="M23" s="41"/>
      <c r="N23" s="48">
        <f ca="1">IF($K23&lt;&gt;"",PRODUCT($K23:OFFSET($K23,-N$1,0))-1,"")</f>
        <v>0.016188373804267853</v>
      </c>
      <c r="O23" s="48">
        <f ca="1">IF($K23&lt;&gt;"",PRODUCT($K23:OFFSET($K23,-O$1,0))-1,"")</f>
        <v>0.037565740045078844</v>
      </c>
      <c r="P23" s="48">
        <f ca="1">IF($K23&lt;&gt;"",PRODUCT($K23:OFFSET($K23,-P$1,0))-1,"")</f>
        <v>0.08313725490196089</v>
      </c>
      <c r="Q23" s="48">
        <f ca="1">IF($K23&lt;&gt;"",PRODUCT($K23:OFFSET($K23,-Q$1,0))-1,"")</f>
        <v>0.08313725490196089</v>
      </c>
      <c r="R23" s="48">
        <f ca="1">IF($K23&lt;&gt;"",PRODUCT($K23:OFFSET($K23,-R$1,0))-1,"")</f>
        <v>0.11821862348178169</v>
      </c>
      <c r="S23" s="41"/>
      <c r="T23" s="59">
        <f>INDEX(INDEX(N23:R23,T$1-1):INDEX(N259:R259,T$1-1),T$2)</f>
        <v>-0.0547945205479452</v>
      </c>
      <c r="U23" s="74">
        <f t="shared" si="9"/>
      </c>
      <c r="V23" s="74">
        <f t="shared" si="3"/>
      </c>
      <c r="W23" s="74">
        <f t="shared" si="3"/>
      </c>
      <c r="X23" s="74">
        <f t="shared" si="3"/>
      </c>
      <c r="Y23" s="74">
        <f t="shared" si="3"/>
      </c>
      <c r="Z23" s="41"/>
      <c r="AA23" s="74">
        <f t="shared" si="4"/>
      </c>
      <c r="AB23" s="74">
        <f t="shared" si="5"/>
        <v>1</v>
      </c>
      <c r="AC23" s="74">
        <f t="shared" si="6"/>
        <v>1</v>
      </c>
      <c r="AD23" s="74">
        <f t="shared" si="7"/>
        <v>1</v>
      </c>
      <c r="AE23" s="74">
        <f t="shared" si="8"/>
        <v>1</v>
      </c>
    </row>
    <row r="24" spans="1:31" ht="12.75">
      <c r="A24" s="9">
        <f t="shared" si="0"/>
        <v>17</v>
      </c>
      <c r="B24" s="7"/>
      <c r="C24" s="3">
        <v>39945</v>
      </c>
      <c r="D24" s="4">
        <v>14.24</v>
      </c>
      <c r="E24" s="4">
        <v>14.31</v>
      </c>
      <c r="F24" s="4">
        <v>13.26</v>
      </c>
      <c r="G24" s="4">
        <v>13.68</v>
      </c>
      <c r="H24" s="5">
        <v>118114500</v>
      </c>
      <c r="I24" s="29">
        <v>13.32</v>
      </c>
      <c r="K24" s="47">
        <f t="shared" si="1"/>
        <v>0.9645184648805214</v>
      </c>
      <c r="L24" s="23">
        <f t="shared" si="2"/>
        <v>118114.5</v>
      </c>
      <c r="M24" s="41"/>
      <c r="N24" s="48">
        <f ca="1">IF($K24&lt;&gt;"",PRODUCT($K24:OFFSET($K24,-N$1,0))-1,"")</f>
        <v>-0.05865724381625437</v>
      </c>
      <c r="O24" s="48">
        <f ca="1">IF($K24&lt;&gt;"",PRODUCT($K24:OFFSET($K24,-O$1,0))-1,"")</f>
        <v>-0.019867549668874163</v>
      </c>
      <c r="P24" s="48">
        <f ca="1">IF($K24&lt;&gt;"",PRODUCT($K24:OFFSET($K24,-P$1,0))-1,"")</f>
        <v>0.0007513148009015147</v>
      </c>
      <c r="Q24" s="48">
        <f ca="1">IF($K24&lt;&gt;"",PRODUCT($K24:OFFSET($K24,-Q$1,0))-1,"")</f>
        <v>0.04470588235294137</v>
      </c>
      <c r="R24" s="48">
        <f ca="1">IF($K24&lt;&gt;"",PRODUCT($K24:OFFSET($K24,-R$1,0))-1,"")</f>
        <v>0.04470588235294137</v>
      </c>
      <c r="S24" s="41"/>
      <c r="T24" s="59">
        <f>INDEX(INDEX(N24:R24,T$1-1):INDEX(N260:R260,T$1-1),T$2)</f>
        <v>-0.036127167630057744</v>
      </c>
      <c r="U24" s="74">
        <f t="shared" si="9"/>
        <v>1</v>
      </c>
      <c r="V24" s="74">
        <f t="shared" si="3"/>
      </c>
      <c r="W24" s="74">
        <f t="shared" si="3"/>
      </c>
      <c r="X24" s="74">
        <f t="shared" si="3"/>
      </c>
      <c r="Y24" s="74">
        <f t="shared" si="3"/>
      </c>
      <c r="Z24" s="41"/>
      <c r="AA24" s="74">
        <f t="shared" si="4"/>
        <v>1</v>
      </c>
      <c r="AB24" s="74">
        <f t="shared" si="5"/>
      </c>
      <c r="AC24" s="74">
        <f t="shared" si="6"/>
      </c>
      <c r="AD24" s="74">
        <f t="shared" si="7"/>
        <v>1</v>
      </c>
      <c r="AE24" s="74">
        <f t="shared" si="8"/>
        <v>1</v>
      </c>
    </row>
    <row r="25" spans="1:31" ht="12.75">
      <c r="A25" s="9">
        <f t="shared" si="0"/>
        <v>18</v>
      </c>
      <c r="B25" s="7"/>
      <c r="C25" s="3">
        <v>39946</v>
      </c>
      <c r="D25" s="4">
        <v>13.21</v>
      </c>
      <c r="E25" s="4">
        <v>13.25</v>
      </c>
      <c r="F25" s="4">
        <v>12.75</v>
      </c>
      <c r="G25" s="4">
        <v>12.91</v>
      </c>
      <c r="H25" s="5">
        <v>106630500</v>
      </c>
      <c r="I25" s="29">
        <v>12.57</v>
      </c>
      <c r="K25" s="47">
        <f t="shared" si="1"/>
        <v>0.9436936936936937</v>
      </c>
      <c r="L25" s="23">
        <f t="shared" si="2"/>
        <v>106630.5</v>
      </c>
      <c r="M25" s="41"/>
      <c r="N25" s="48">
        <f ca="1">IF($K25&lt;&gt;"",PRODUCT($K25:OFFSET($K25,-N$1,0))-1,"")</f>
        <v>-0.08979000724112951</v>
      </c>
      <c r="O25" s="48">
        <f ca="1">IF($K25&lt;&gt;"",PRODUCT($K25:OFFSET($K25,-O$1,0))-1,"")</f>
        <v>-0.1116607773851589</v>
      </c>
      <c r="P25" s="48">
        <f ca="1">IF($K25&lt;&gt;"",PRODUCT($K25:OFFSET($K25,-P$1,0))-1,"")</f>
        <v>-0.07505518763796903</v>
      </c>
      <c r="Q25" s="48">
        <f ca="1">IF($K25&lt;&gt;"",PRODUCT($K25:OFFSET($K25,-Q$1,0))-1,"")</f>
        <v>-0.05559729526671675</v>
      </c>
      <c r="R25" s="48">
        <f ca="1">IF($K25&lt;&gt;"",PRODUCT($K25:OFFSET($K25,-R$1,0))-1,"")</f>
        <v>-0.014117647058823346</v>
      </c>
      <c r="S25" s="41"/>
      <c r="T25" s="59">
        <f>INDEX(INDEX(N25:R25,T$1-1):INDEX(N261:R261,T$1-1),T$2)</f>
        <v>-0.027818448023426146</v>
      </c>
      <c r="U25" s="74">
        <f t="shared" si="9"/>
      </c>
      <c r="V25" s="74">
        <f t="shared" si="3"/>
      </c>
      <c r="W25" s="74">
        <f t="shared" si="3"/>
      </c>
      <c r="X25" s="74">
        <f t="shared" si="3"/>
      </c>
      <c r="Y25" s="74">
        <f t="shared" si="3"/>
      </c>
      <c r="Z25" s="41"/>
      <c r="AA25" s="74">
        <f t="shared" si="4"/>
        <v>1</v>
      </c>
      <c r="AB25" s="74">
        <f t="shared" si="5"/>
        <v>1</v>
      </c>
      <c r="AC25" s="74">
        <f t="shared" si="6"/>
        <v>1</v>
      </c>
      <c r="AD25" s="74">
        <f t="shared" si="7"/>
        <v>1</v>
      </c>
      <c r="AE25" s="74">
        <f t="shared" si="8"/>
      </c>
    </row>
    <row r="26" spans="1:31" ht="12.75">
      <c r="A26" s="9">
        <f t="shared" si="0"/>
        <v>19</v>
      </c>
      <c r="B26" s="7"/>
      <c r="C26" s="3">
        <v>39947</v>
      </c>
      <c r="D26" s="4">
        <v>12.77</v>
      </c>
      <c r="E26" s="4">
        <v>13.18</v>
      </c>
      <c r="F26" s="4">
        <v>12.5</v>
      </c>
      <c r="G26" s="4">
        <v>13.04</v>
      </c>
      <c r="H26" s="5">
        <v>90244500</v>
      </c>
      <c r="I26" s="29">
        <v>12.7</v>
      </c>
      <c r="K26" s="47">
        <f t="shared" si="1"/>
        <v>1.0103420843277644</v>
      </c>
      <c r="L26" s="23">
        <f t="shared" si="2"/>
        <v>90244.5</v>
      </c>
      <c r="M26" s="41"/>
      <c r="N26" s="48">
        <f ca="1">IF($K26&lt;&gt;"",PRODUCT($K26:OFFSET($K26,-N$1,0))-1,"")</f>
        <v>-0.04654654654654666</v>
      </c>
      <c r="O26" s="48">
        <f ca="1">IF($K26&lt;&gt;"",PRODUCT($K26:OFFSET($K26,-O$1,0))-1,"")</f>
        <v>-0.08037653874004347</v>
      </c>
      <c r="P26" s="48">
        <f ca="1">IF($K26&lt;&gt;"",PRODUCT($K26:OFFSET($K26,-P$1,0))-1,"")</f>
        <v>-0.1024734982332155</v>
      </c>
      <c r="Q26" s="48">
        <f ca="1">IF($K26&lt;&gt;"",PRODUCT($K26:OFFSET($K26,-Q$1,0))-1,"")</f>
        <v>-0.06548933038999272</v>
      </c>
      <c r="R26" s="48">
        <f ca="1">IF($K26&lt;&gt;"",PRODUCT($K26:OFFSET($K26,-R$1,0))-1,"")</f>
        <v>-0.045830202854996394</v>
      </c>
      <c r="S26" s="41"/>
      <c r="T26" s="59">
        <f>INDEX(INDEX(N26:R26,T$1-1):INDEX(N262:R262,T$1-1),T$2)</f>
        <v>0.034324942791762014</v>
      </c>
      <c r="U26" s="74">
        <f t="shared" si="9"/>
        <v>1</v>
      </c>
      <c r="V26" s="74">
        <f t="shared" si="3"/>
        <v>1</v>
      </c>
      <c r="W26" s="74">
        <f t="shared" si="3"/>
        <v>1</v>
      </c>
      <c r="X26" s="74">
        <f t="shared" si="3"/>
        <v>1</v>
      </c>
      <c r="Y26" s="74">
        <f t="shared" si="3"/>
        <v>1</v>
      </c>
      <c r="Z26" s="41"/>
      <c r="AA26" s="74">
        <f t="shared" si="4"/>
        <v>1</v>
      </c>
      <c r="AB26" s="74">
        <f t="shared" si="5"/>
        <v>1</v>
      </c>
      <c r="AC26" s="74">
        <f t="shared" si="6"/>
        <v>1</v>
      </c>
      <c r="AD26" s="74">
        <f t="shared" si="7"/>
        <v>1</v>
      </c>
      <c r="AE26" s="74">
        <f t="shared" si="8"/>
        <v>1</v>
      </c>
    </row>
    <row r="27" spans="1:31" ht="12.75">
      <c r="A27" s="9">
        <f t="shared" si="0"/>
        <v>20</v>
      </c>
      <c r="B27" s="7"/>
      <c r="C27" s="3">
        <v>39948</v>
      </c>
      <c r="D27" s="4">
        <v>13.07</v>
      </c>
      <c r="E27" s="4">
        <v>13.26</v>
      </c>
      <c r="F27" s="4">
        <v>12.7</v>
      </c>
      <c r="G27" s="4">
        <v>12.86</v>
      </c>
      <c r="H27" s="5">
        <v>83378400</v>
      </c>
      <c r="I27" s="29">
        <v>12.52</v>
      </c>
      <c r="K27" s="47">
        <f t="shared" si="1"/>
        <v>0.9858267716535434</v>
      </c>
      <c r="L27" s="23">
        <f t="shared" si="2"/>
        <v>83378.4</v>
      </c>
      <c r="M27" s="41"/>
      <c r="N27" s="48">
        <f ca="1">IF($K27&lt;&gt;"",PRODUCT($K27:OFFSET($K27,-N$1,0))-1,"")</f>
        <v>-0.003977724741447974</v>
      </c>
      <c r="O27" s="48">
        <f ca="1">IF($K27&lt;&gt;"",PRODUCT($K27:OFFSET($K27,-O$1,0))-1,"")</f>
        <v>-0.06006006006006015</v>
      </c>
      <c r="P27" s="48">
        <f ca="1">IF($K27&lt;&gt;"",PRODUCT($K27:OFFSET($K27,-P$1,0))-1,"")</f>
        <v>-0.09341057204923964</v>
      </c>
      <c r="Q27" s="48">
        <f ca="1">IF($K27&lt;&gt;"",PRODUCT($K27:OFFSET($K27,-Q$1,0))-1,"")</f>
        <v>-0.11519434628975256</v>
      </c>
      <c r="R27" s="48">
        <f ca="1">IF($K27&lt;&gt;"",PRODUCT($K27:OFFSET($K27,-R$1,0))-1,"")</f>
        <v>-0.07873436350257546</v>
      </c>
      <c r="S27" s="41"/>
      <c r="T27" s="59">
        <f>INDEX(INDEX(N27:R27,T$1-1):INDEX(N263:R263,T$1-1),T$2)</f>
        <v>0.045727136431783943</v>
      </c>
      <c r="U27" s="74">
        <f t="shared" si="9"/>
      </c>
      <c r="V27" s="74">
        <f t="shared" si="3"/>
      </c>
      <c r="W27" s="74">
        <f t="shared" si="3"/>
      </c>
      <c r="X27" s="74">
        <f t="shared" si="3"/>
      </c>
      <c r="Y27" s="74">
        <f t="shared" si="3"/>
      </c>
      <c r="Z27" s="41"/>
      <c r="AA27" s="74">
        <f t="shared" si="4"/>
      </c>
      <c r="AB27" s="74">
        <f t="shared" si="5"/>
        <v>1</v>
      </c>
      <c r="AC27" s="74">
        <f t="shared" si="6"/>
        <v>1</v>
      </c>
      <c r="AD27" s="74">
        <f t="shared" si="7"/>
        <v>1</v>
      </c>
      <c r="AE27" s="74">
        <f t="shared" si="8"/>
        <v>1</v>
      </c>
    </row>
    <row r="28" spans="1:31" ht="12.75">
      <c r="A28" s="9">
        <f t="shared" si="0"/>
        <v>21</v>
      </c>
      <c r="B28" s="7"/>
      <c r="C28" s="3">
        <v>39951</v>
      </c>
      <c r="D28" s="4">
        <v>13.11</v>
      </c>
      <c r="E28" s="4">
        <v>13.5</v>
      </c>
      <c r="F28" s="4">
        <v>13.08</v>
      </c>
      <c r="G28" s="4">
        <v>13.47</v>
      </c>
      <c r="H28" s="5">
        <v>76849700</v>
      </c>
      <c r="I28" s="29">
        <v>13.11</v>
      </c>
      <c r="K28" s="47">
        <f t="shared" si="1"/>
        <v>1.0471246006389776</v>
      </c>
      <c r="L28" s="23">
        <f t="shared" si="2"/>
        <v>76849.7</v>
      </c>
      <c r="M28" s="41"/>
      <c r="N28" s="48">
        <f ca="1">IF($K28&lt;&gt;"",PRODUCT($K28:OFFSET($K28,-N$1,0))-1,"")</f>
        <v>0.03228346456692921</v>
      </c>
      <c r="O28" s="48">
        <f ca="1">IF($K28&lt;&gt;"",PRODUCT($K28:OFFSET($K28,-O$1,0))-1,"")</f>
        <v>0.04295942720763701</v>
      </c>
      <c r="P28" s="48">
        <f ca="1">IF($K28&lt;&gt;"",PRODUCT($K28:OFFSET($K28,-P$1,0))-1,"")</f>
        <v>-0.015765765765765938</v>
      </c>
      <c r="Q28" s="48">
        <f ca="1">IF($K28&lt;&gt;"",PRODUCT($K28:OFFSET($K28,-Q$1,0))-1,"")</f>
        <v>-0.05068790731354089</v>
      </c>
      <c r="R28" s="48">
        <f ca="1">IF($K28&lt;&gt;"",PRODUCT($K28:OFFSET($K28,-R$1,0))-1,"")</f>
        <v>-0.0734982332155476</v>
      </c>
      <c r="S28" s="41"/>
      <c r="T28" s="59">
        <f>INDEX(INDEX(N28:R28,T$1-1):INDEX(N264:R264,T$1-1),T$2)</f>
        <v>0.04969879518072284</v>
      </c>
      <c r="U28" s="74">
        <f t="shared" si="9"/>
        <v>1</v>
      </c>
      <c r="V28" s="74">
        <f t="shared" si="3"/>
        <v>1</v>
      </c>
      <c r="W28" s="74">
        <f t="shared" si="3"/>
      </c>
      <c r="X28" s="74">
        <f t="shared" si="3"/>
      </c>
      <c r="Y28" s="74">
        <f t="shared" si="3"/>
      </c>
      <c r="Z28" s="41"/>
      <c r="AA28" s="74">
        <f t="shared" si="4"/>
        <v>1</v>
      </c>
      <c r="AB28" s="74">
        <f t="shared" si="5"/>
        <v>1</v>
      </c>
      <c r="AC28" s="74">
        <f t="shared" si="6"/>
      </c>
      <c r="AD28" s="74">
        <f t="shared" si="7"/>
        <v>1</v>
      </c>
      <c r="AE28" s="74">
        <f t="shared" si="8"/>
        <v>1</v>
      </c>
    </row>
    <row r="29" spans="1:31" ht="12.75">
      <c r="A29" s="9">
        <f t="shared" si="0"/>
        <v>22</v>
      </c>
      <c r="B29" s="7"/>
      <c r="C29" s="3">
        <v>39952</v>
      </c>
      <c r="D29" s="4">
        <v>13.64</v>
      </c>
      <c r="E29" s="4">
        <v>13.96</v>
      </c>
      <c r="F29" s="4">
        <v>13.49</v>
      </c>
      <c r="G29" s="4">
        <v>13.7</v>
      </c>
      <c r="H29" s="5">
        <v>92104200</v>
      </c>
      <c r="I29" s="29">
        <v>13.34</v>
      </c>
      <c r="K29" s="47">
        <f t="shared" si="1"/>
        <v>1.0175438596491229</v>
      </c>
      <c r="L29" s="23">
        <f t="shared" si="2"/>
        <v>92104.2</v>
      </c>
      <c r="M29" s="41"/>
      <c r="N29" s="48">
        <f ca="1">IF($K29&lt;&gt;"",PRODUCT($K29:OFFSET($K29,-N$1,0))-1,"")</f>
        <v>0.06549520766773176</v>
      </c>
      <c r="O29" s="48">
        <f ca="1">IF($K29&lt;&gt;"",PRODUCT($K29:OFFSET($K29,-O$1,0))-1,"")</f>
        <v>0.050393700787401796</v>
      </c>
      <c r="P29" s="48">
        <f ca="1">IF($K29&lt;&gt;"",PRODUCT($K29:OFFSET($K29,-P$1,0))-1,"")</f>
        <v>0.06125696101829736</v>
      </c>
      <c r="Q29" s="48">
        <f ca="1">IF($K29&lt;&gt;"",PRODUCT($K29:OFFSET($K29,-Q$1,0))-1,"")</f>
        <v>0.0015015015015014122</v>
      </c>
      <c r="R29" s="48">
        <f ca="1">IF($K29&lt;&gt;"",PRODUCT($K29:OFFSET($K29,-R$1,0))-1,"")</f>
        <v>-0.034033309196234485</v>
      </c>
      <c r="S29" s="41"/>
      <c r="T29" s="59">
        <f>INDEX(INDEX(N29:R29,T$1-1):INDEX(N265:R265,T$1-1),T$2)</f>
        <v>0.03539823008849541</v>
      </c>
      <c r="U29" s="74">
        <f t="shared" si="9"/>
      </c>
      <c r="V29" s="74">
        <f t="shared" si="3"/>
      </c>
      <c r="W29" s="74">
        <f t="shared" si="3"/>
      </c>
      <c r="X29" s="74">
        <f t="shared" si="3"/>
      </c>
      <c r="Y29" s="74">
        <f t="shared" si="3"/>
        <v>1</v>
      </c>
      <c r="Z29" s="41"/>
      <c r="AA29" s="74">
        <f t="shared" si="4"/>
        <v>1</v>
      </c>
      <c r="AB29" s="74">
        <f t="shared" si="5"/>
        <v>1</v>
      </c>
      <c r="AC29" s="74">
        <f t="shared" si="6"/>
        <v>1</v>
      </c>
      <c r="AD29" s="74">
        <f t="shared" si="7"/>
      </c>
      <c r="AE29" s="74">
        <f t="shared" si="8"/>
        <v>1</v>
      </c>
    </row>
    <row r="30" spans="1:31" ht="12.75">
      <c r="A30" s="9">
        <f t="shared" si="0"/>
        <v>23</v>
      </c>
      <c r="B30" s="7"/>
      <c r="C30" s="3">
        <v>39953</v>
      </c>
      <c r="D30" s="4">
        <v>14.03</v>
      </c>
      <c r="E30" s="4">
        <v>14.38</v>
      </c>
      <c r="F30" s="4">
        <v>13.74</v>
      </c>
      <c r="G30" s="4">
        <v>13.77</v>
      </c>
      <c r="H30" s="5">
        <v>113547700</v>
      </c>
      <c r="I30" s="29">
        <v>13.41</v>
      </c>
      <c r="K30" s="47">
        <f t="shared" si="1"/>
        <v>1.0052473763118441</v>
      </c>
      <c r="L30" s="23">
        <f t="shared" si="2"/>
        <v>113547.7</v>
      </c>
      <c r="M30" s="41"/>
      <c r="N30" s="48">
        <f ca="1">IF($K30&lt;&gt;"",PRODUCT($K30:OFFSET($K30,-N$1,0))-1,"")</f>
        <v>0.022883295194508158</v>
      </c>
      <c r="O30" s="48">
        <f ca="1">IF($K30&lt;&gt;"",PRODUCT($K30:OFFSET($K30,-O$1,0))-1,"")</f>
        <v>0.07108626198083079</v>
      </c>
      <c r="P30" s="48">
        <f ca="1">IF($K30&lt;&gt;"",PRODUCT($K30:OFFSET($K30,-P$1,0))-1,"")</f>
        <v>0.05590551181102388</v>
      </c>
      <c r="Q30" s="48">
        <f ca="1">IF($K30&lt;&gt;"",PRODUCT($K30:OFFSET($K30,-Q$1,0))-1,"")</f>
        <v>0.06682577565632442</v>
      </c>
      <c r="R30" s="48">
        <f ca="1">IF($K30&lt;&gt;"",PRODUCT($K30:OFFSET($K30,-R$1,0))-1,"")</f>
        <v>0.006756756756756799</v>
      </c>
      <c r="S30" s="41"/>
      <c r="T30" s="59">
        <f>INDEX(INDEX(N30:R30,T$1-1):INDEX(N266:R266,T$1-1),T$2)</f>
        <v>-0.007168458781361964</v>
      </c>
      <c r="U30" s="74">
        <f t="shared" si="9"/>
      </c>
      <c r="V30" s="74">
        <f aca="true" t="shared" si="10" ref="V30:V93">IF($K31&lt;&gt;"",IF(AND((O30-$Q$5)*($K31-1-$Q$6)&gt;0,AB30=1),1,""),"")</f>
      </c>
      <c r="W30" s="74">
        <f aca="true" t="shared" si="11" ref="W30:W93">IF($K31&lt;&gt;"",IF(AND((P30-$Q$5)*($K31-1-$Q$6)&gt;0,AC30=1),1,""),"")</f>
      </c>
      <c r="X30" s="74">
        <f aca="true" t="shared" si="12" ref="X30:X93">IF($K31&lt;&gt;"",IF(AND((Q30-$Q$5)*($K31-1-$Q$6)&gt;0,AD30=1),1,""),"")</f>
      </c>
      <c r="Y30" s="74">
        <f aca="true" t="shared" si="13" ref="Y30:Y93">IF($K31&lt;&gt;"",IF(AND((R30-$Q$5)*($K31-1-$Q$6)&gt;0,AE30=1),1,""),"")</f>
      </c>
      <c r="Z30" s="41"/>
      <c r="AA30" s="74">
        <f t="shared" si="4"/>
        <v>1</v>
      </c>
      <c r="AB30" s="74">
        <f t="shared" si="5"/>
        <v>1</v>
      </c>
      <c r="AC30" s="74">
        <f t="shared" si="6"/>
        <v>1</v>
      </c>
      <c r="AD30" s="74">
        <f t="shared" si="7"/>
        <v>1</v>
      </c>
      <c r="AE30" s="74">
        <f t="shared" si="8"/>
      </c>
    </row>
    <row r="31" spans="1:31" ht="12.75">
      <c r="A31" s="9">
        <f t="shared" si="0"/>
        <v>24</v>
      </c>
      <c r="B31" s="7"/>
      <c r="C31" s="3">
        <v>39954</v>
      </c>
      <c r="D31" s="4">
        <v>13.51</v>
      </c>
      <c r="E31" s="4">
        <v>13.53</v>
      </c>
      <c r="F31" s="4">
        <v>13.05</v>
      </c>
      <c r="G31" s="4">
        <v>13.24</v>
      </c>
      <c r="H31" s="5">
        <v>105432600</v>
      </c>
      <c r="I31" s="29">
        <v>12.89</v>
      </c>
      <c r="K31" s="47">
        <f t="shared" si="1"/>
        <v>0.9612229679343773</v>
      </c>
      <c r="L31" s="23">
        <f t="shared" si="2"/>
        <v>105432.6</v>
      </c>
      <c r="M31" s="41"/>
      <c r="N31" s="48">
        <f ca="1">IF($K31&lt;&gt;"",PRODUCT($K31:OFFSET($K31,-N$1,0))-1,"")</f>
        <v>-0.033733133433283324</v>
      </c>
      <c r="O31" s="48">
        <f ca="1">IF($K31&lt;&gt;"",PRODUCT($K31:OFFSET($K31,-O$1,0))-1,"")</f>
        <v>-0.01678108314263904</v>
      </c>
      <c r="P31" s="48">
        <f ca="1">IF($K31&lt;&gt;"",PRODUCT($K31:OFFSET($K31,-P$1,0))-1,"")</f>
        <v>0.02955271565495221</v>
      </c>
      <c r="Q31" s="48">
        <f ca="1">IF($K31&lt;&gt;"",PRODUCT($K31:OFFSET($K31,-Q$1,0))-1,"")</f>
        <v>0.014960629921260127</v>
      </c>
      <c r="R31" s="48">
        <f ca="1">IF($K31&lt;&gt;"",PRODUCT($K31:OFFSET($K31,-R$1,0))-1,"")</f>
        <v>0.02545743834526637</v>
      </c>
      <c r="S31" s="41"/>
      <c r="T31" s="59">
        <f>INDEX(INDEX(N31:R31,T$1-1):INDEX(N267:R267,T$1-1),T$2)</f>
        <v>-0.000717360114777521</v>
      </c>
      <c r="U31" s="74">
        <f t="shared" si="9"/>
        <v>1</v>
      </c>
      <c r="V31" s="74">
        <f t="shared" si="10"/>
      </c>
      <c r="W31" s="74">
        <f t="shared" si="11"/>
      </c>
      <c r="X31" s="74">
        <f t="shared" si="12"/>
      </c>
      <c r="Y31" s="74">
        <f t="shared" si="13"/>
      </c>
      <c r="Z31" s="41"/>
      <c r="AA31" s="74">
        <f t="shared" si="4"/>
        <v>1</v>
      </c>
      <c r="AB31" s="74">
        <f t="shared" si="5"/>
      </c>
      <c r="AC31" s="74">
        <f t="shared" si="6"/>
        <v>1</v>
      </c>
      <c r="AD31" s="74">
        <f t="shared" si="7"/>
      </c>
      <c r="AE31" s="74">
        <f t="shared" si="8"/>
        <v>1</v>
      </c>
    </row>
    <row r="32" spans="1:31" ht="12.75">
      <c r="A32" s="9">
        <f t="shared" si="0"/>
        <v>25</v>
      </c>
      <c r="C32" s="3">
        <v>39955</v>
      </c>
      <c r="D32" s="4">
        <v>13.36</v>
      </c>
      <c r="E32" s="4">
        <v>13.4</v>
      </c>
      <c r="F32" s="4">
        <v>13.02</v>
      </c>
      <c r="G32" s="4">
        <v>13.1</v>
      </c>
      <c r="H32" s="5">
        <v>54029800</v>
      </c>
      <c r="I32" s="29">
        <v>12.75</v>
      </c>
      <c r="K32" s="47">
        <f t="shared" si="1"/>
        <v>0.9891388673390225</v>
      </c>
      <c r="L32" s="23">
        <f t="shared" si="2"/>
        <v>54029.8</v>
      </c>
      <c r="M32" s="41"/>
      <c r="N32" s="48">
        <f ca="1">IF($K32&lt;&gt;"",PRODUCT($K32:OFFSET($K32,-N$1,0))-1,"")</f>
        <v>-0.04921700223713654</v>
      </c>
      <c r="O32" s="48">
        <f ca="1">IF($K32&lt;&gt;"",PRODUCT($K32:OFFSET($K32,-O$1,0))-1,"")</f>
        <v>-0.04422788605697148</v>
      </c>
      <c r="P32" s="48">
        <f ca="1">IF($K32&lt;&gt;"",PRODUCT($K32:OFFSET($K32,-P$1,0))-1,"")</f>
        <v>-0.027459954233409523</v>
      </c>
      <c r="Q32" s="48">
        <f ca="1">IF($K32&lt;&gt;"",PRODUCT($K32:OFFSET($K32,-Q$1,0))-1,"")</f>
        <v>0.01837060702875415</v>
      </c>
      <c r="R32" s="48">
        <f ca="1">IF($K32&lt;&gt;"",PRODUCT($K32:OFFSET($K32,-R$1,0))-1,"")</f>
        <v>0.003937007874015963</v>
      </c>
      <c r="S32" s="41"/>
      <c r="T32" s="59">
        <f>INDEX(INDEX(N32:R32,T$1-1):INDEX(N268:R268,T$1-1),T$2)</f>
        <v>-0.015669515669515355</v>
      </c>
      <c r="U32" s="74">
        <f t="shared" si="9"/>
      </c>
      <c r="V32" s="74">
        <f t="shared" si="10"/>
      </c>
      <c r="W32" s="74">
        <f t="shared" si="11"/>
      </c>
      <c r="X32" s="74">
        <f t="shared" si="12"/>
      </c>
      <c r="Y32" s="74">
        <f t="shared" si="13"/>
      </c>
      <c r="Z32" s="41"/>
      <c r="AA32" s="74">
        <f t="shared" si="4"/>
        <v>1</v>
      </c>
      <c r="AB32" s="74">
        <f t="shared" si="5"/>
        <v>1</v>
      </c>
      <c r="AC32" s="74">
        <f t="shared" si="6"/>
        <v>1</v>
      </c>
      <c r="AD32" s="74">
        <f t="shared" si="7"/>
      </c>
      <c r="AE32" s="74">
        <f t="shared" si="8"/>
      </c>
    </row>
    <row r="33" spans="1:31" ht="12.75">
      <c r="A33" s="9">
        <f t="shared" si="0"/>
        <v>26</v>
      </c>
      <c r="C33" s="3">
        <v>39959</v>
      </c>
      <c r="D33" s="4">
        <v>13.02</v>
      </c>
      <c r="E33" s="4">
        <v>13.61</v>
      </c>
      <c r="F33" s="4">
        <v>12.85</v>
      </c>
      <c r="G33" s="4">
        <v>13.39</v>
      </c>
      <c r="H33" s="5">
        <v>95899400</v>
      </c>
      <c r="I33" s="29">
        <v>13.04</v>
      </c>
      <c r="K33" s="47">
        <f t="shared" si="1"/>
        <v>1.0227450980392156</v>
      </c>
      <c r="L33" s="23">
        <f t="shared" si="2"/>
        <v>95899.4</v>
      </c>
      <c r="M33" s="41"/>
      <c r="N33" s="48">
        <f ca="1">IF($K33&lt;&gt;"",PRODUCT($K33:OFFSET($K33,-N$1,0))-1,"")</f>
        <v>0.011636927851047307</v>
      </c>
      <c r="O33" s="48">
        <f ca="1">IF($K33&lt;&gt;"",PRODUCT($K33:OFFSET($K33,-O$1,0))-1,"")</f>
        <v>-0.027591349739000903</v>
      </c>
      <c r="P33" s="48">
        <f ca="1">IF($K33&lt;&gt;"",PRODUCT($K33:OFFSET($K33,-P$1,0))-1,"")</f>
        <v>-0.022488755622188883</v>
      </c>
      <c r="Q33" s="48">
        <f ca="1">IF($K33&lt;&gt;"",PRODUCT($K33:OFFSET($K33,-Q$1,0))-1,"")</f>
        <v>-0.005339435545385185</v>
      </c>
      <c r="R33" s="48">
        <f ca="1">IF($K33&lt;&gt;"",PRODUCT($K33:OFFSET($K33,-R$1,0))-1,"")</f>
        <v>0.0415335463258788</v>
      </c>
      <c r="S33" s="41"/>
      <c r="T33" s="59">
        <f>INDEX(INDEX(N33:R33,T$1-1):INDEX(N269:R269,T$1-1),T$2)</f>
        <v>-0.01516245487364598</v>
      </c>
      <c r="U33" s="74">
        <f t="shared" si="9"/>
      </c>
      <c r="V33" s="74">
        <f t="shared" si="10"/>
        <v>1</v>
      </c>
      <c r="W33" s="74">
        <f t="shared" si="11"/>
        <v>1</v>
      </c>
      <c r="X33" s="74">
        <f t="shared" si="12"/>
      </c>
      <c r="Y33" s="74">
        <f t="shared" si="13"/>
      </c>
      <c r="Z33" s="41"/>
      <c r="AA33" s="74">
        <f t="shared" si="4"/>
      </c>
      <c r="AB33" s="74">
        <f t="shared" si="5"/>
        <v>1</v>
      </c>
      <c r="AC33" s="74">
        <f t="shared" si="6"/>
        <v>1</v>
      </c>
      <c r="AD33" s="74">
        <f t="shared" si="7"/>
      </c>
      <c r="AE33" s="74">
        <f t="shared" si="8"/>
        <v>1</v>
      </c>
    </row>
    <row r="34" spans="1:31" ht="12.75">
      <c r="A34" s="9">
        <f t="shared" si="0"/>
        <v>27</v>
      </c>
      <c r="C34" s="3">
        <v>39960</v>
      </c>
      <c r="D34" s="4">
        <v>13.47</v>
      </c>
      <c r="E34" s="4">
        <v>13.5</v>
      </c>
      <c r="F34" s="4">
        <v>12.86</v>
      </c>
      <c r="G34" s="4">
        <v>12.99</v>
      </c>
      <c r="H34" s="5">
        <v>107476800</v>
      </c>
      <c r="I34" s="29">
        <v>12.65</v>
      </c>
      <c r="K34" s="47">
        <f t="shared" si="1"/>
        <v>0.9700920245398774</v>
      </c>
      <c r="L34" s="23">
        <f t="shared" si="2"/>
        <v>107476.8</v>
      </c>
      <c r="M34" s="41"/>
      <c r="N34" s="48">
        <f ca="1">IF($K34&lt;&gt;"",PRODUCT($K34:OFFSET($K34,-N$1,0))-1,"")</f>
        <v>-0.007843137254901822</v>
      </c>
      <c r="O34" s="48">
        <f ca="1">IF($K34&lt;&gt;"",PRODUCT($K34:OFFSET($K34,-O$1,0))-1,"")</f>
        <v>-0.018619084561675603</v>
      </c>
      <c r="P34" s="48">
        <f ca="1">IF($K34&lt;&gt;"",PRODUCT($K34:OFFSET($K34,-P$1,0))-1,"")</f>
        <v>-0.05667412378821779</v>
      </c>
      <c r="Q34" s="48">
        <f ca="1">IF($K34&lt;&gt;"",PRODUCT($K34:OFFSET($K34,-Q$1,0))-1,"")</f>
        <v>-0.051724137931034364</v>
      </c>
      <c r="R34" s="48">
        <f ca="1">IF($K34&lt;&gt;"",PRODUCT($K34:OFFSET($K34,-R$1,0))-1,"")</f>
        <v>-0.0350877192982455</v>
      </c>
      <c r="S34" s="41"/>
      <c r="T34" s="48"/>
      <c r="U34" s="74">
        <f t="shared" si="9"/>
      </c>
      <c r="V34" s="74">
        <f t="shared" si="10"/>
      </c>
      <c r="W34" s="74">
        <f t="shared" si="11"/>
      </c>
      <c r="X34" s="74">
        <f t="shared" si="12"/>
      </c>
      <c r="Y34" s="74">
        <f t="shared" si="13"/>
      </c>
      <c r="Z34" s="41"/>
      <c r="AA34" s="74">
        <f t="shared" si="4"/>
      </c>
      <c r="AB34" s="74">
        <f t="shared" si="5"/>
      </c>
      <c r="AC34" s="74">
        <f t="shared" si="6"/>
        <v>1</v>
      </c>
      <c r="AD34" s="74">
        <f t="shared" si="7"/>
        <v>1</v>
      </c>
      <c r="AE34" s="74">
        <f t="shared" si="8"/>
        <v>1</v>
      </c>
    </row>
    <row r="35" spans="1:31" ht="12.75">
      <c r="A35" s="9">
        <f t="shared" si="0"/>
        <v>28</v>
      </c>
      <c r="C35" s="3">
        <v>39961</v>
      </c>
      <c r="D35" s="4">
        <v>13.23</v>
      </c>
      <c r="E35" s="4">
        <v>13.28</v>
      </c>
      <c r="F35" s="4">
        <v>12.81</v>
      </c>
      <c r="G35" s="4">
        <v>13.19</v>
      </c>
      <c r="H35" s="5">
        <v>82480100</v>
      </c>
      <c r="I35" s="29">
        <v>12.84</v>
      </c>
      <c r="K35" s="47">
        <f t="shared" si="1"/>
        <v>1.0150197628458497</v>
      </c>
      <c r="L35" s="23">
        <f t="shared" si="2"/>
        <v>82480.1</v>
      </c>
      <c r="M35" s="41"/>
      <c r="N35" s="48">
        <f ca="1">IF($K35&lt;&gt;"",PRODUCT($K35:OFFSET($K35,-N$1,0))-1,"")</f>
        <v>-0.015337423312883347</v>
      </c>
      <c r="O35" s="48">
        <f ca="1">IF($K35&lt;&gt;"",PRODUCT($K35:OFFSET($K35,-O$1,0))-1,"")</f>
        <v>0.007058823529411784</v>
      </c>
      <c r="P35" s="48">
        <f ca="1">IF($K35&lt;&gt;"",PRODUCT($K35:OFFSET($K35,-P$1,0))-1,"")</f>
        <v>-0.0038789759503490284</v>
      </c>
      <c r="Q35" s="48">
        <f ca="1">IF($K35&lt;&gt;"",PRODUCT($K35:OFFSET($K35,-Q$1,0))-1,"")</f>
        <v>-0.0425055928411634</v>
      </c>
      <c r="R35" s="48">
        <f ca="1">IF($K35&lt;&gt;"",PRODUCT($K35:OFFSET($K35,-R$1,0))-1,"")</f>
        <v>-0.03748125937031477</v>
      </c>
      <c r="S35" s="41"/>
      <c r="T35" s="48"/>
      <c r="U35" s="74">
        <f t="shared" si="9"/>
      </c>
      <c r="V35" s="74">
        <f t="shared" si="10"/>
      </c>
      <c r="W35" s="74">
        <f t="shared" si="11"/>
      </c>
      <c r="X35" s="74">
        <f t="shared" si="12"/>
      </c>
      <c r="Y35" s="74">
        <f t="shared" si="13"/>
      </c>
      <c r="Z35" s="41"/>
      <c r="AA35" s="74">
        <f t="shared" si="4"/>
      </c>
      <c r="AB35" s="74">
        <f t="shared" si="5"/>
      </c>
      <c r="AC35" s="74">
        <f t="shared" si="6"/>
      </c>
      <c r="AD35" s="74">
        <f t="shared" si="7"/>
        <v>1</v>
      </c>
      <c r="AE35" s="74">
        <f t="shared" si="8"/>
        <v>1</v>
      </c>
    </row>
    <row r="36" spans="1:31" ht="12.75">
      <c r="A36" s="9">
        <f t="shared" si="0"/>
        <v>29</v>
      </c>
      <c r="C36" s="3">
        <v>39962</v>
      </c>
      <c r="D36" s="4">
        <v>13.33</v>
      </c>
      <c r="E36" s="4">
        <v>13.53</v>
      </c>
      <c r="F36" s="4">
        <v>12.22</v>
      </c>
      <c r="G36" s="4">
        <v>13.48</v>
      </c>
      <c r="H36" s="5">
        <v>84888300</v>
      </c>
      <c r="I36" s="29">
        <v>13.12</v>
      </c>
      <c r="K36" s="47">
        <f t="shared" si="1"/>
        <v>1.0218068535825544</v>
      </c>
      <c r="L36" s="23">
        <f t="shared" si="2"/>
        <v>84888.3</v>
      </c>
      <c r="M36" s="41"/>
      <c r="N36" s="48">
        <f ca="1">IF($K36&lt;&gt;"",PRODUCT($K36:OFFSET($K36,-N$1,0))-1,"")</f>
        <v>0.037154150197628244</v>
      </c>
      <c r="O36" s="48">
        <f ca="1">IF($K36&lt;&gt;"",PRODUCT($K36:OFFSET($K36,-O$1,0))-1,"")</f>
        <v>0.006134969325153339</v>
      </c>
      <c r="P36" s="48">
        <f ca="1">IF($K36&lt;&gt;"",PRODUCT($K36:OFFSET($K36,-P$1,0))-1,"")</f>
        <v>0.029019607843137063</v>
      </c>
      <c r="Q36" s="48">
        <f ca="1">IF($K36&lt;&gt;"",PRODUCT($K36:OFFSET($K36,-Q$1,0))-1,"")</f>
        <v>0.01784328937160584</v>
      </c>
      <c r="R36" s="48">
        <f ca="1">IF($K36&lt;&gt;"",PRODUCT($K36:OFFSET($K36,-R$1,0))-1,"")</f>
        <v>-0.02162565249813586</v>
      </c>
      <c r="S36" s="41"/>
      <c r="T36" s="48"/>
      <c r="U36" s="74">
        <f t="shared" si="9"/>
        <v>1</v>
      </c>
      <c r="V36" s="74">
        <f t="shared" si="10"/>
      </c>
      <c r="W36" s="74">
        <f t="shared" si="11"/>
        <v>1</v>
      </c>
      <c r="X36" s="74">
        <f t="shared" si="12"/>
      </c>
      <c r="Y36" s="74">
        <f t="shared" si="13"/>
      </c>
      <c r="Z36" s="41"/>
      <c r="AA36" s="74">
        <f t="shared" si="4"/>
        <v>1</v>
      </c>
      <c r="AB36" s="74">
        <f t="shared" si="5"/>
      </c>
      <c r="AC36" s="74">
        <f t="shared" si="6"/>
        <v>1</v>
      </c>
      <c r="AD36" s="74">
        <f t="shared" si="7"/>
      </c>
      <c r="AE36" s="74">
        <f t="shared" si="8"/>
        <v>1</v>
      </c>
    </row>
    <row r="37" spans="1:31" ht="12.75">
      <c r="A37" s="9">
        <f t="shared" si="0"/>
        <v>30</v>
      </c>
      <c r="C37" s="3">
        <v>39965</v>
      </c>
      <c r="D37" s="4">
        <v>13.82</v>
      </c>
      <c r="E37" s="4">
        <v>13.99</v>
      </c>
      <c r="F37" s="4">
        <v>13.51</v>
      </c>
      <c r="G37" s="4">
        <v>13.86</v>
      </c>
      <c r="H37" s="5">
        <v>86398700</v>
      </c>
      <c r="I37" s="29">
        <v>13.49</v>
      </c>
      <c r="K37" s="47">
        <f t="shared" si="1"/>
        <v>1.0282012195121952</v>
      </c>
      <c r="L37" s="23">
        <f t="shared" si="2"/>
        <v>86398.7</v>
      </c>
      <c r="M37" s="41"/>
      <c r="N37" s="48">
        <f ca="1">IF($K37&lt;&gt;"",PRODUCT($K37:OFFSET($K37,-N$1,0))-1,"")</f>
        <v>0.050623052959501535</v>
      </c>
      <c r="O37" s="48">
        <f ca="1">IF($K37&lt;&gt;"",PRODUCT($K37:OFFSET($K37,-O$1,0))-1,"")</f>
        <v>0.06640316205533581</v>
      </c>
      <c r="P37" s="48">
        <f ca="1">IF($K37&lt;&gt;"",PRODUCT($K37:OFFSET($K37,-P$1,0))-1,"")</f>
        <v>0.0345092024539877</v>
      </c>
      <c r="Q37" s="48">
        <f ca="1">IF($K37&lt;&gt;"",PRODUCT($K37:OFFSET($K37,-Q$1,0))-1,"")</f>
        <v>0.05803921568627435</v>
      </c>
      <c r="R37" s="48">
        <f ca="1">IF($K37&lt;&gt;"",PRODUCT($K37:OFFSET($K37,-R$1,0))-1,"")</f>
        <v>0.04654771140418945</v>
      </c>
      <c r="S37" s="41"/>
      <c r="T37" s="48"/>
      <c r="U37" s="74">
        <f t="shared" si="9"/>
      </c>
      <c r="V37" s="74">
        <f t="shared" si="10"/>
      </c>
      <c r="W37" s="74">
        <f t="shared" si="11"/>
      </c>
      <c r="X37" s="74">
        <f t="shared" si="12"/>
      </c>
      <c r="Y37" s="74">
        <f t="shared" si="13"/>
      </c>
      <c r="Z37" s="41"/>
      <c r="AA37" s="74">
        <f t="shared" si="4"/>
        <v>1</v>
      </c>
      <c r="AB37" s="74">
        <f t="shared" si="5"/>
        <v>1</v>
      </c>
      <c r="AC37" s="74">
        <f t="shared" si="6"/>
        <v>1</v>
      </c>
      <c r="AD37" s="74">
        <f t="shared" si="7"/>
        <v>1</v>
      </c>
      <c r="AE37" s="74">
        <f t="shared" si="8"/>
        <v>1</v>
      </c>
    </row>
    <row r="38" spans="1:31" ht="12.75">
      <c r="A38" s="9">
        <f t="shared" si="0"/>
        <v>31</v>
      </c>
      <c r="C38" s="3">
        <v>39966</v>
      </c>
      <c r="D38" s="4">
        <v>13.7</v>
      </c>
      <c r="E38" s="4">
        <v>13.85</v>
      </c>
      <c r="F38" s="4">
        <v>13.55</v>
      </c>
      <c r="G38" s="4">
        <v>13.8</v>
      </c>
      <c r="H38" s="5">
        <v>66116100</v>
      </c>
      <c r="I38" s="29">
        <v>13.44</v>
      </c>
      <c r="K38" s="47">
        <f t="shared" si="1"/>
        <v>0.9962935507783542</v>
      </c>
      <c r="L38" s="23">
        <f t="shared" si="2"/>
        <v>66116.1</v>
      </c>
      <c r="M38" s="41"/>
      <c r="N38" s="48">
        <f ca="1">IF($K38&lt;&gt;"",PRODUCT($K38:OFFSET($K38,-N$1,0))-1,"")</f>
        <v>0.024390243902439046</v>
      </c>
      <c r="O38" s="48">
        <f ca="1">IF($K38&lt;&gt;"",PRODUCT($K38:OFFSET($K38,-O$1,0))-1,"")</f>
        <v>0.04672897196261672</v>
      </c>
      <c r="P38" s="48">
        <f ca="1">IF($K38&lt;&gt;"",PRODUCT($K38:OFFSET($K38,-P$1,0))-1,"")</f>
        <v>0.062450592885375134</v>
      </c>
      <c r="Q38" s="48">
        <f ca="1">IF($K38&lt;&gt;"",PRODUCT($K38:OFFSET($K38,-Q$1,0))-1,"")</f>
        <v>0.030674846625766694</v>
      </c>
      <c r="R38" s="48">
        <f ca="1">IF($K38&lt;&gt;"",PRODUCT($K38:OFFSET($K38,-R$1,0))-1,"")</f>
        <v>0.05411764705882316</v>
      </c>
      <c r="S38" s="41"/>
      <c r="T38" s="48"/>
      <c r="U38" s="74">
        <f t="shared" si="9"/>
      </c>
      <c r="V38" s="74">
        <f t="shared" si="10"/>
      </c>
      <c r="W38" s="74">
        <f t="shared" si="11"/>
      </c>
      <c r="X38" s="74">
        <f t="shared" si="12"/>
      </c>
      <c r="Y38" s="74">
        <f t="shared" si="13"/>
      </c>
      <c r="Z38" s="41"/>
      <c r="AA38" s="74">
        <f t="shared" si="4"/>
        <v>1</v>
      </c>
      <c r="AB38" s="74">
        <f t="shared" si="5"/>
        <v>1</v>
      </c>
      <c r="AC38" s="74">
        <f t="shared" si="6"/>
        <v>1</v>
      </c>
      <c r="AD38" s="74">
        <f t="shared" si="7"/>
        <v>1</v>
      </c>
      <c r="AE38" s="74">
        <f t="shared" si="8"/>
        <v>1</v>
      </c>
    </row>
    <row r="39" spans="1:31" ht="12.75">
      <c r="A39" s="9">
        <f t="shared" si="0"/>
        <v>32</v>
      </c>
      <c r="C39" s="3">
        <v>39967</v>
      </c>
      <c r="D39" s="4">
        <v>13.65</v>
      </c>
      <c r="E39" s="4">
        <v>13.7</v>
      </c>
      <c r="F39" s="4">
        <v>13.3</v>
      </c>
      <c r="G39" s="4">
        <v>13.5</v>
      </c>
      <c r="H39" s="5">
        <v>68343000</v>
      </c>
      <c r="I39" s="29">
        <v>13.14</v>
      </c>
      <c r="K39" s="47">
        <f t="shared" si="1"/>
        <v>0.9776785714285715</v>
      </c>
      <c r="L39" s="23">
        <f t="shared" si="2"/>
        <v>68343</v>
      </c>
      <c r="M39" s="41"/>
      <c r="N39" s="48">
        <f ca="1">IF($K39&lt;&gt;"",PRODUCT($K39:OFFSET($K39,-N$1,0))-1,"")</f>
        <v>-0.02594514455151964</v>
      </c>
      <c r="O39" s="48">
        <f ca="1">IF($K39&lt;&gt;"",PRODUCT($K39:OFFSET($K39,-O$1,0))-1,"")</f>
        <v>0.001524390243902607</v>
      </c>
      <c r="P39" s="48">
        <f ca="1">IF($K39&lt;&gt;"",PRODUCT($K39:OFFSET($K39,-P$1,0))-1,"")</f>
        <v>0.02336448598130847</v>
      </c>
      <c r="Q39" s="48">
        <f ca="1">IF($K39&lt;&gt;"",PRODUCT($K39:OFFSET($K39,-Q$1,0))-1,"")</f>
        <v>0.038735177865612425</v>
      </c>
      <c r="R39" s="48">
        <f ca="1">IF($K39&lt;&gt;"",PRODUCT($K39:OFFSET($K39,-R$1,0))-1,"")</f>
        <v>0.0076687116564415625</v>
      </c>
      <c r="S39" s="41"/>
      <c r="T39" s="48"/>
      <c r="U39" s="74">
        <f t="shared" si="9"/>
      </c>
      <c r="V39" s="74">
        <f t="shared" si="10"/>
      </c>
      <c r="W39" s="74">
        <f t="shared" si="11"/>
        <v>1</v>
      </c>
      <c r="X39" s="74">
        <f t="shared" si="12"/>
        <v>1</v>
      </c>
      <c r="Y39" s="74">
        <f t="shared" si="13"/>
      </c>
      <c r="Z39" s="41"/>
      <c r="AA39" s="74">
        <f t="shared" si="4"/>
        <v>1</v>
      </c>
      <c r="AB39" s="74">
        <f t="shared" si="5"/>
      </c>
      <c r="AC39" s="74">
        <f t="shared" si="6"/>
        <v>1</v>
      </c>
      <c r="AD39" s="74">
        <f t="shared" si="7"/>
        <v>1</v>
      </c>
      <c r="AE39" s="74">
        <f t="shared" si="8"/>
      </c>
    </row>
    <row r="40" spans="1:31" ht="12.75">
      <c r="A40" s="9">
        <f t="shared" si="0"/>
        <v>33</v>
      </c>
      <c r="C40" s="3">
        <v>39968</v>
      </c>
      <c r="D40" s="4">
        <v>13.62</v>
      </c>
      <c r="E40" s="4">
        <v>13.75</v>
      </c>
      <c r="F40" s="4">
        <v>13.43</v>
      </c>
      <c r="G40" s="4">
        <v>13.75</v>
      </c>
      <c r="H40" s="5">
        <v>58371700</v>
      </c>
      <c r="I40" s="29">
        <v>13.39</v>
      </c>
      <c r="K40" s="47">
        <f t="shared" si="1"/>
        <v>1.0190258751902588</v>
      </c>
      <c r="L40" s="23">
        <f t="shared" si="2"/>
        <v>58371.7</v>
      </c>
      <c r="M40" s="41"/>
      <c r="N40" s="48">
        <f ca="1">IF($K40&lt;&gt;"",PRODUCT($K40:OFFSET($K40,-N$1,0))-1,"")</f>
        <v>-0.0037202380952380265</v>
      </c>
      <c r="O40" s="48">
        <f ca="1">IF($K40&lt;&gt;"",PRODUCT($K40:OFFSET($K40,-O$1,0))-1,"")</f>
        <v>-0.007412898443291294</v>
      </c>
      <c r="P40" s="48">
        <f ca="1">IF($K40&lt;&gt;"",PRODUCT($K40:OFFSET($K40,-P$1,0))-1,"")</f>
        <v>0.020579268292683084</v>
      </c>
      <c r="Q40" s="48">
        <f ca="1">IF($K40&lt;&gt;"",PRODUCT($K40:OFFSET($K40,-Q$1,0))-1,"")</f>
        <v>0.04283489096573212</v>
      </c>
      <c r="R40" s="48">
        <f ca="1">IF($K40&lt;&gt;"",PRODUCT($K40:OFFSET($K40,-R$1,0))-1,"")</f>
        <v>0.058498023715414904</v>
      </c>
      <c r="S40" s="41"/>
      <c r="T40" s="48"/>
      <c r="U40" s="74">
        <f t="shared" si="9"/>
      </c>
      <c r="V40" s="74">
        <f t="shared" si="10"/>
      </c>
      <c r="W40" s="74">
        <f t="shared" si="11"/>
      </c>
      <c r="X40" s="74">
        <f t="shared" si="12"/>
      </c>
      <c r="Y40" s="74">
        <f t="shared" si="13"/>
      </c>
      <c r="Z40" s="41"/>
      <c r="AA40" s="74">
        <f t="shared" si="4"/>
      </c>
      <c r="AB40" s="74">
        <f t="shared" si="5"/>
      </c>
      <c r="AC40" s="74">
        <f t="shared" si="6"/>
        <v>1</v>
      </c>
      <c r="AD40" s="74">
        <f t="shared" si="7"/>
        <v>1</v>
      </c>
      <c r="AE40" s="74">
        <f t="shared" si="8"/>
        <v>1</v>
      </c>
    </row>
    <row r="41" spans="1:31" ht="12.75">
      <c r="A41" s="9">
        <f t="shared" si="0"/>
        <v>34</v>
      </c>
      <c r="C41" s="3">
        <v>39969</v>
      </c>
      <c r="D41" s="4">
        <v>13.96</v>
      </c>
      <c r="E41" s="4">
        <v>13.98</v>
      </c>
      <c r="F41" s="4">
        <v>13.51</v>
      </c>
      <c r="G41" s="4">
        <v>13.54</v>
      </c>
      <c r="H41" s="5">
        <v>75656100</v>
      </c>
      <c r="I41" s="29">
        <v>13.18</v>
      </c>
      <c r="K41" s="47">
        <f t="shared" si="1"/>
        <v>0.9843166542195668</v>
      </c>
      <c r="L41" s="23">
        <f t="shared" si="2"/>
        <v>75656.1</v>
      </c>
      <c r="M41" s="41"/>
      <c r="N41" s="48">
        <f ca="1">IF($K41&lt;&gt;"",PRODUCT($K41:OFFSET($K41,-N$1,0))-1,"")</f>
        <v>0.003044140030441511</v>
      </c>
      <c r="O41" s="48">
        <f ca="1">IF($K41&lt;&gt;"",PRODUCT($K41:OFFSET($K41,-O$1,0))-1,"")</f>
        <v>-0.019345238095238027</v>
      </c>
      <c r="P41" s="48">
        <f ca="1">IF($K41&lt;&gt;"",PRODUCT($K41:OFFSET($K41,-P$1,0))-1,"")</f>
        <v>-0.022979985174203077</v>
      </c>
      <c r="Q41" s="48">
        <f ca="1">IF($K41&lt;&gt;"",PRODUCT($K41:OFFSET($K41,-Q$1,0))-1,"")</f>
        <v>0.004573170731707377</v>
      </c>
      <c r="R41" s="48">
        <f ca="1">IF($K41&lt;&gt;"",PRODUCT($K41:OFFSET($K41,-R$1,0))-1,"")</f>
        <v>0.026479750778816147</v>
      </c>
      <c r="S41" s="41"/>
      <c r="T41" s="48"/>
      <c r="U41" s="74">
        <f t="shared" si="9"/>
      </c>
      <c r="V41" s="74">
        <f t="shared" si="10"/>
      </c>
      <c r="W41" s="74">
        <f t="shared" si="11"/>
        <v>1</v>
      </c>
      <c r="X41" s="74">
        <f t="shared" si="12"/>
      </c>
      <c r="Y41" s="74">
        <f t="shared" si="13"/>
      </c>
      <c r="Z41" s="41"/>
      <c r="AA41" s="74">
        <f t="shared" si="4"/>
      </c>
      <c r="AB41" s="74">
        <f t="shared" si="5"/>
      </c>
      <c r="AC41" s="74">
        <f t="shared" si="6"/>
        <v>1</v>
      </c>
      <c r="AD41" s="74">
        <f t="shared" si="7"/>
      </c>
      <c r="AE41" s="74">
        <f t="shared" si="8"/>
        <v>1</v>
      </c>
    </row>
    <row r="42" spans="1:31" ht="12.75">
      <c r="A42" s="9">
        <f t="shared" si="0"/>
        <v>35</v>
      </c>
      <c r="C42" s="3">
        <v>39972</v>
      </c>
      <c r="D42" s="4">
        <v>13.5</v>
      </c>
      <c r="E42" s="4">
        <v>13.69</v>
      </c>
      <c r="F42" s="4">
        <v>13.34</v>
      </c>
      <c r="G42" s="4">
        <v>13.56</v>
      </c>
      <c r="H42" s="5">
        <v>58481200</v>
      </c>
      <c r="I42" s="29">
        <v>13.2</v>
      </c>
      <c r="K42" s="47">
        <f t="shared" si="1"/>
        <v>1.0015174506828528</v>
      </c>
      <c r="L42" s="23">
        <f t="shared" si="2"/>
        <v>58481.2</v>
      </c>
      <c r="M42" s="41"/>
      <c r="N42" s="48">
        <f ca="1">IF($K42&lt;&gt;"",PRODUCT($K42:OFFSET($K42,-N$1,0))-1,"")</f>
        <v>-0.014189693801344272</v>
      </c>
      <c r="O42" s="48">
        <f ca="1">IF($K42&lt;&gt;"",PRODUCT($K42:OFFSET($K42,-O$1,0))-1,"")</f>
        <v>0.004566210045662267</v>
      </c>
      <c r="P42" s="48">
        <f ca="1">IF($K42&lt;&gt;"",PRODUCT($K42:OFFSET($K42,-P$1,0))-1,"")</f>
        <v>-0.017857142857142794</v>
      </c>
      <c r="Q42" s="48">
        <f ca="1">IF($K42&lt;&gt;"",PRODUCT($K42:OFFSET($K42,-Q$1,0))-1,"")</f>
        <v>-0.021497405485544796</v>
      </c>
      <c r="R42" s="48">
        <f ca="1">IF($K42&lt;&gt;"",PRODUCT($K42:OFFSET($K42,-R$1,0))-1,"")</f>
        <v>0.0060975609756097615</v>
      </c>
      <c r="S42" s="41"/>
      <c r="T42" s="48"/>
      <c r="U42" s="74">
        <f t="shared" si="9"/>
      </c>
      <c r="V42" s="74">
        <f t="shared" si="10"/>
      </c>
      <c r="W42" s="74">
        <f t="shared" si="11"/>
      </c>
      <c r="X42" s="74">
        <f t="shared" si="12"/>
        <v>1</v>
      </c>
      <c r="Y42" s="74">
        <f t="shared" si="13"/>
      </c>
      <c r="Z42" s="41"/>
      <c r="AA42" s="74">
        <f t="shared" si="4"/>
      </c>
      <c r="AB42" s="74">
        <f t="shared" si="5"/>
      </c>
      <c r="AC42" s="74">
        <f t="shared" si="6"/>
      </c>
      <c r="AD42" s="74">
        <f t="shared" si="7"/>
        <v>1</v>
      </c>
      <c r="AE42" s="74">
        <f t="shared" si="8"/>
      </c>
    </row>
    <row r="43" spans="1:31" ht="12.75">
      <c r="A43" s="9">
        <f t="shared" si="0"/>
        <v>36</v>
      </c>
      <c r="C43" s="3">
        <v>39973</v>
      </c>
      <c r="D43" s="4">
        <v>13.56</v>
      </c>
      <c r="E43" s="4">
        <v>13.69</v>
      </c>
      <c r="F43" s="4">
        <v>13.4</v>
      </c>
      <c r="G43" s="4">
        <v>13.57</v>
      </c>
      <c r="H43" s="5">
        <v>54367400</v>
      </c>
      <c r="I43" s="29">
        <v>13.21</v>
      </c>
      <c r="K43" s="47">
        <f t="shared" si="1"/>
        <v>1.000757575757576</v>
      </c>
      <c r="L43" s="23">
        <f t="shared" si="2"/>
        <v>54367.4</v>
      </c>
      <c r="M43" s="41"/>
      <c r="N43" s="48">
        <f ca="1">IF($K43&lt;&gt;"",PRODUCT($K43:OFFSET($K43,-N$1,0))-1,"")</f>
        <v>0.0022761760242793194</v>
      </c>
      <c r="O43" s="48">
        <f ca="1">IF($K43&lt;&gt;"",PRODUCT($K43:OFFSET($K43,-O$1,0))-1,"")</f>
        <v>-0.013442867811799597</v>
      </c>
      <c r="P43" s="48">
        <f ca="1">IF($K43&lt;&gt;"",PRODUCT($K43:OFFSET($K43,-P$1,0))-1,"")</f>
        <v>0.005327245053272867</v>
      </c>
      <c r="Q43" s="48">
        <f ca="1">IF($K43&lt;&gt;"",PRODUCT($K43:OFFSET($K43,-Q$1,0))-1,"")</f>
        <v>-0.01711309523809501</v>
      </c>
      <c r="R43" s="48">
        <f ca="1">IF($K43&lt;&gt;"",PRODUCT($K43:OFFSET($K43,-R$1,0))-1,"")</f>
        <v>-0.02075611564121549</v>
      </c>
      <c r="S43" s="41"/>
      <c r="T43" s="48"/>
      <c r="U43" s="74">
        <f t="shared" si="9"/>
      </c>
      <c r="V43" s="74">
        <f t="shared" si="10"/>
      </c>
      <c r="W43" s="74">
        <f t="shared" si="11"/>
      </c>
      <c r="X43" s="74">
        <f t="shared" si="12"/>
      </c>
      <c r="Y43" s="74">
        <f t="shared" si="13"/>
        <v>1</v>
      </c>
      <c r="Z43" s="41"/>
      <c r="AA43" s="74">
        <f t="shared" si="4"/>
      </c>
      <c r="AB43" s="74">
        <f t="shared" si="5"/>
      </c>
      <c r="AC43" s="74">
        <f t="shared" si="6"/>
      </c>
      <c r="AD43" s="74">
        <f t="shared" si="7"/>
      </c>
      <c r="AE43" s="74">
        <f t="shared" si="8"/>
        <v>1</v>
      </c>
    </row>
    <row r="44" spans="1:31" ht="12.75">
      <c r="A44" s="9">
        <f t="shared" si="0"/>
        <v>37</v>
      </c>
      <c r="C44" s="3">
        <v>39974</v>
      </c>
      <c r="D44" s="4">
        <v>13.72</v>
      </c>
      <c r="E44" s="4">
        <v>13.77</v>
      </c>
      <c r="F44" s="4">
        <v>13.12</v>
      </c>
      <c r="G44" s="4">
        <v>13.4</v>
      </c>
      <c r="H44" s="5">
        <v>81913400</v>
      </c>
      <c r="I44" s="29">
        <v>13.05</v>
      </c>
      <c r="K44" s="47">
        <f t="shared" si="1"/>
        <v>0.987887963663891</v>
      </c>
      <c r="L44" s="23">
        <f t="shared" si="2"/>
        <v>81913.4</v>
      </c>
      <c r="M44" s="41"/>
      <c r="N44" s="48">
        <f ca="1">IF($K44&lt;&gt;"",PRODUCT($K44:OFFSET($K44,-N$1,0))-1,"")</f>
        <v>-0.011363636363636131</v>
      </c>
      <c r="O44" s="48">
        <f ca="1">IF($K44&lt;&gt;"",PRODUCT($K44:OFFSET($K44,-O$1,0))-1,"")</f>
        <v>-0.009863429438543125</v>
      </c>
      <c r="P44" s="48">
        <f ca="1">IF($K44&lt;&gt;"",PRODUCT($K44:OFFSET($K44,-P$1,0))-1,"")</f>
        <v>-0.02539208364451062</v>
      </c>
      <c r="Q44" s="48">
        <f ca="1">IF($K44&lt;&gt;"",PRODUCT($K44:OFFSET($K44,-Q$1,0))-1,"")</f>
        <v>-0.006849315068492734</v>
      </c>
      <c r="R44" s="48">
        <f ca="1">IF($K44&lt;&gt;"",PRODUCT($K44:OFFSET($K44,-R$1,0))-1,"")</f>
        <v>-0.029017857142856984</v>
      </c>
      <c r="S44" s="41"/>
      <c r="T44" s="48"/>
      <c r="U44" s="74">
        <f t="shared" si="9"/>
      </c>
      <c r="V44" s="74">
        <f t="shared" si="10"/>
      </c>
      <c r="W44" s="74">
        <f t="shared" si="11"/>
        <v>1</v>
      </c>
      <c r="X44" s="74">
        <f t="shared" si="12"/>
      </c>
      <c r="Y44" s="74">
        <f t="shared" si="13"/>
        <v>1</v>
      </c>
      <c r="Z44" s="41"/>
      <c r="AA44" s="74">
        <f t="shared" si="4"/>
      </c>
      <c r="AB44" s="74">
        <f t="shared" si="5"/>
      </c>
      <c r="AC44" s="74">
        <f t="shared" si="6"/>
        <v>1</v>
      </c>
      <c r="AD44" s="74">
        <f t="shared" si="7"/>
      </c>
      <c r="AE44" s="74">
        <f t="shared" si="8"/>
        <v>1</v>
      </c>
    </row>
    <row r="45" spans="1:31" ht="12.75">
      <c r="A45" s="9">
        <f t="shared" si="0"/>
        <v>38</v>
      </c>
      <c r="C45" s="3">
        <v>39975</v>
      </c>
      <c r="D45" s="4">
        <v>13.43</v>
      </c>
      <c r="E45" s="4">
        <v>13.75</v>
      </c>
      <c r="F45" s="4">
        <v>13.34</v>
      </c>
      <c r="G45" s="4">
        <v>13.46</v>
      </c>
      <c r="H45" s="5">
        <v>71429700</v>
      </c>
      <c r="I45" s="29">
        <v>13.1</v>
      </c>
      <c r="K45" s="47">
        <f t="shared" si="1"/>
        <v>1.0038314176245209</v>
      </c>
      <c r="L45" s="23">
        <f t="shared" si="2"/>
        <v>71429.7</v>
      </c>
      <c r="M45" s="41"/>
      <c r="N45" s="48">
        <f ca="1">IF($K45&lt;&gt;"",PRODUCT($K45:OFFSET($K45,-N$1,0))-1,"")</f>
        <v>-0.008327024981075182</v>
      </c>
      <c r="O45" s="48">
        <f ca="1">IF($K45&lt;&gt;"",PRODUCT($K45:OFFSET($K45,-O$1,0))-1,"")</f>
        <v>-0.007575757575757569</v>
      </c>
      <c r="P45" s="48">
        <f ca="1">IF($K45&lt;&gt;"",PRODUCT($K45:OFFSET($K45,-P$1,0))-1,"")</f>
        <v>-0.006069802731411333</v>
      </c>
      <c r="Q45" s="48">
        <f ca="1">IF($K45&lt;&gt;"",PRODUCT($K45:OFFSET($K45,-Q$1,0))-1,"")</f>
        <v>-0.02165795369678858</v>
      </c>
      <c r="R45" s="48">
        <f ca="1">IF($K45&lt;&gt;"",PRODUCT($K45:OFFSET($K45,-R$1,0))-1,"")</f>
        <v>-0.003044140030441178</v>
      </c>
      <c r="S45" s="41"/>
      <c r="T45" s="48"/>
      <c r="U45" s="74">
        <f t="shared" si="9"/>
      </c>
      <c r="V45" s="74">
        <f t="shared" si="10"/>
      </c>
      <c r="W45" s="74">
        <f t="shared" si="11"/>
      </c>
      <c r="X45" s="74">
        <f t="shared" si="12"/>
        <v>1</v>
      </c>
      <c r="Y45" s="74">
        <f t="shared" si="13"/>
      </c>
      <c r="Z45" s="41"/>
      <c r="AA45" s="74">
        <f t="shared" si="4"/>
      </c>
      <c r="AB45" s="74">
        <f t="shared" si="5"/>
      </c>
      <c r="AC45" s="74">
        <f t="shared" si="6"/>
      </c>
      <c r="AD45" s="74">
        <f t="shared" si="7"/>
        <v>1</v>
      </c>
      <c r="AE45" s="74">
        <f t="shared" si="8"/>
      </c>
    </row>
    <row r="46" spans="1:31" ht="12.75">
      <c r="A46" s="9">
        <f t="shared" si="0"/>
        <v>39</v>
      </c>
      <c r="C46" s="3">
        <v>39976</v>
      </c>
      <c r="D46" s="4">
        <v>13.45</v>
      </c>
      <c r="E46" s="4">
        <v>13.52</v>
      </c>
      <c r="F46" s="4">
        <v>13.29</v>
      </c>
      <c r="G46" s="4">
        <v>13.51</v>
      </c>
      <c r="H46" s="5">
        <v>57438500</v>
      </c>
      <c r="I46" s="29">
        <v>13.15</v>
      </c>
      <c r="K46" s="47">
        <f t="shared" si="1"/>
        <v>1.0038167938931297</v>
      </c>
      <c r="L46" s="23">
        <f t="shared" si="2"/>
        <v>57438.5</v>
      </c>
      <c r="M46" s="41"/>
      <c r="N46" s="48">
        <f ca="1">IF($K46&lt;&gt;"",PRODUCT($K46:OFFSET($K46,-N$1,0))-1,"")</f>
        <v>0.007662835249041988</v>
      </c>
      <c r="O46" s="48">
        <f ca="1">IF($K46&lt;&gt;"",PRODUCT($K46:OFFSET($K46,-O$1,0))-1,"")</f>
        <v>-0.004542013626041119</v>
      </c>
      <c r="P46" s="48">
        <f ca="1">IF($K46&lt;&gt;"",PRODUCT($K46:OFFSET($K46,-P$1,0))-1,"")</f>
        <v>-0.0037878787878787845</v>
      </c>
      <c r="Q46" s="48">
        <f ca="1">IF($K46&lt;&gt;"",PRODUCT($K46:OFFSET($K46,-Q$1,0))-1,"")</f>
        <v>-0.0022761760242793194</v>
      </c>
      <c r="R46" s="48">
        <f ca="1">IF($K46&lt;&gt;"",PRODUCT($K46:OFFSET($K46,-R$1,0))-1,"")</f>
        <v>-0.017923823749066425</v>
      </c>
      <c r="S46" s="41"/>
      <c r="T46" s="48"/>
      <c r="U46" s="74">
        <f t="shared" si="9"/>
      </c>
      <c r="V46" s="74">
        <f t="shared" si="10"/>
      </c>
      <c r="W46" s="74">
        <f t="shared" si="11"/>
      </c>
      <c r="X46" s="74">
        <f t="shared" si="12"/>
      </c>
      <c r="Y46" s="74">
        <f t="shared" si="13"/>
      </c>
      <c r="Z46" s="41"/>
      <c r="AA46" s="74">
        <f t="shared" si="4"/>
      </c>
      <c r="AB46" s="74">
        <f t="shared" si="5"/>
      </c>
      <c r="AC46" s="74">
        <f t="shared" si="6"/>
      </c>
      <c r="AD46" s="74">
        <f t="shared" si="7"/>
      </c>
      <c r="AE46" s="74">
        <f t="shared" si="8"/>
      </c>
    </row>
    <row r="47" spans="1:31" ht="12.75">
      <c r="A47" s="9">
        <f t="shared" si="0"/>
        <v>40</v>
      </c>
      <c r="C47" s="3">
        <v>39979</v>
      </c>
      <c r="D47" s="4">
        <v>13.36</v>
      </c>
      <c r="E47" s="4">
        <v>13.36</v>
      </c>
      <c r="F47" s="4">
        <v>13.01</v>
      </c>
      <c r="G47" s="4">
        <v>13.15</v>
      </c>
      <c r="H47" s="5">
        <v>75502500</v>
      </c>
      <c r="I47" s="29">
        <v>12.8</v>
      </c>
      <c r="K47" s="47">
        <f t="shared" si="1"/>
        <v>0.973384030418251</v>
      </c>
      <c r="L47" s="23">
        <f t="shared" si="2"/>
        <v>75502.5</v>
      </c>
      <c r="M47" s="41"/>
      <c r="N47" s="48">
        <f ca="1">IF($K47&lt;&gt;"",PRODUCT($K47:OFFSET($K47,-N$1,0))-1,"")</f>
        <v>-0.022900763358778664</v>
      </c>
      <c r="O47" s="48">
        <f ca="1">IF($K47&lt;&gt;"",PRODUCT($K47:OFFSET($K47,-O$1,0))-1,"")</f>
        <v>-0.019157088122605526</v>
      </c>
      <c r="P47" s="48">
        <f ca="1">IF($K47&lt;&gt;"",PRODUCT($K47:OFFSET($K47,-P$1,0))-1,"")</f>
        <v>-0.031037093111279557</v>
      </c>
      <c r="Q47" s="48">
        <f ca="1">IF($K47&lt;&gt;"",PRODUCT($K47:OFFSET($K47,-Q$1,0))-1,"")</f>
        <v>-0.030303030303030276</v>
      </c>
      <c r="R47" s="48">
        <f ca="1">IF($K47&lt;&gt;"",PRODUCT($K47:OFFSET($K47,-R$1,0))-1,"")</f>
        <v>-0.028831562974203417</v>
      </c>
      <c r="S47" s="41"/>
      <c r="T47" s="48"/>
      <c r="U47" s="74">
        <f t="shared" si="9"/>
        <v>1</v>
      </c>
      <c r="V47" s="74">
        <f t="shared" si="10"/>
      </c>
      <c r="W47" s="74">
        <f t="shared" si="11"/>
        <v>1</v>
      </c>
      <c r="X47" s="74">
        <f t="shared" si="12"/>
        <v>1</v>
      </c>
      <c r="Y47" s="74">
        <f t="shared" si="13"/>
        <v>1</v>
      </c>
      <c r="Z47" s="41"/>
      <c r="AA47" s="74">
        <f t="shared" si="4"/>
        <v>1</v>
      </c>
      <c r="AB47" s="74">
        <f t="shared" si="5"/>
      </c>
      <c r="AC47" s="74">
        <f t="shared" si="6"/>
        <v>1</v>
      </c>
      <c r="AD47" s="74">
        <f t="shared" si="7"/>
        <v>1</v>
      </c>
      <c r="AE47" s="74">
        <f t="shared" si="8"/>
        <v>1</v>
      </c>
    </row>
    <row r="48" spans="1:31" ht="12.75">
      <c r="A48" s="9">
        <f t="shared" si="0"/>
        <v>41</v>
      </c>
      <c r="C48" s="3">
        <v>39980</v>
      </c>
      <c r="D48" s="4">
        <v>13.18</v>
      </c>
      <c r="E48" s="4">
        <v>13.23</v>
      </c>
      <c r="F48" s="4">
        <v>12.72</v>
      </c>
      <c r="G48" s="4">
        <v>12.78</v>
      </c>
      <c r="H48" s="5">
        <v>91392700</v>
      </c>
      <c r="I48" s="29">
        <v>12.44</v>
      </c>
      <c r="K48" s="47">
        <f t="shared" si="1"/>
        <v>0.9718749999999999</v>
      </c>
      <c r="L48" s="23">
        <f t="shared" si="2"/>
        <v>91392.7</v>
      </c>
      <c r="M48" s="41"/>
      <c r="N48" s="48">
        <f ca="1">IF($K48&lt;&gt;"",PRODUCT($K48:OFFSET($K48,-N$1,0))-1,"")</f>
        <v>-0.05399239543726242</v>
      </c>
      <c r="O48" s="48">
        <f ca="1">IF($K48&lt;&gt;"",PRODUCT($K48:OFFSET($K48,-O$1,0))-1,"")</f>
        <v>-0.05038167938931304</v>
      </c>
      <c r="P48" s="48">
        <f ca="1">IF($K48&lt;&gt;"",PRODUCT($K48:OFFSET($K48,-P$1,0))-1,"")</f>
        <v>-0.046743295019157305</v>
      </c>
      <c r="Q48" s="48">
        <f ca="1">IF($K48&lt;&gt;"",PRODUCT($K48:OFFSET($K48,-Q$1,0))-1,"")</f>
        <v>-0.05828917486752483</v>
      </c>
      <c r="R48" s="48">
        <f ca="1">IF($K48&lt;&gt;"",PRODUCT($K48:OFFSET($K48,-R$1,0))-1,"")</f>
        <v>-0.05757575757575761</v>
      </c>
      <c r="S48" s="41"/>
      <c r="T48" s="48"/>
      <c r="U48" s="74">
        <f t="shared" si="9"/>
        <v>1</v>
      </c>
      <c r="V48" s="74">
        <f t="shared" si="10"/>
        <v>1</v>
      </c>
      <c r="W48" s="74">
        <f t="shared" si="11"/>
        <v>1</v>
      </c>
      <c r="X48" s="74">
        <f t="shared" si="12"/>
        <v>1</v>
      </c>
      <c r="Y48" s="74">
        <f t="shared" si="13"/>
        <v>1</v>
      </c>
      <c r="Z48" s="41"/>
      <c r="AA48" s="74">
        <f t="shared" si="4"/>
        <v>1</v>
      </c>
      <c r="AB48" s="74">
        <f t="shared" si="5"/>
        <v>1</v>
      </c>
      <c r="AC48" s="74">
        <f t="shared" si="6"/>
        <v>1</v>
      </c>
      <c r="AD48" s="74">
        <f t="shared" si="7"/>
        <v>1</v>
      </c>
      <c r="AE48" s="74">
        <f t="shared" si="8"/>
        <v>1</v>
      </c>
    </row>
    <row r="49" spans="1:31" ht="12.75">
      <c r="A49" s="9">
        <f t="shared" si="0"/>
        <v>42</v>
      </c>
      <c r="C49" s="3">
        <v>39981</v>
      </c>
      <c r="D49" s="4">
        <v>12.71</v>
      </c>
      <c r="E49" s="4">
        <v>12.73</v>
      </c>
      <c r="F49" s="4">
        <v>12.14</v>
      </c>
      <c r="G49" s="4">
        <v>12.25</v>
      </c>
      <c r="H49" s="5">
        <v>129681500</v>
      </c>
      <c r="I49" s="29">
        <v>11.93</v>
      </c>
      <c r="K49" s="47">
        <f t="shared" si="1"/>
        <v>0.9590032154340836</v>
      </c>
      <c r="L49" s="23">
        <f t="shared" si="2"/>
        <v>129681.5</v>
      </c>
      <c r="M49" s="41"/>
      <c r="N49" s="48">
        <f ca="1">IF($K49&lt;&gt;"",PRODUCT($K49:OFFSET($K49,-N$1,0))-1,"")</f>
        <v>-0.06796875000000002</v>
      </c>
      <c r="O49" s="48">
        <f ca="1">IF($K49&lt;&gt;"",PRODUCT($K49:OFFSET($K49,-O$1,0))-1,"")</f>
        <v>-0.09277566539923954</v>
      </c>
      <c r="P49" s="48">
        <f ca="1">IF($K49&lt;&gt;"",PRODUCT($K49:OFFSET($K49,-P$1,0))-1,"")</f>
        <v>-0.08931297709923669</v>
      </c>
      <c r="Q49" s="48">
        <f ca="1">IF($K49&lt;&gt;"",PRODUCT($K49:OFFSET($K49,-Q$1,0))-1,"")</f>
        <v>-0.08582375478927218</v>
      </c>
      <c r="R49" s="48">
        <f ca="1">IF($K49&lt;&gt;"",PRODUCT($K49:OFFSET($K49,-R$1,0))-1,"")</f>
        <v>-0.09689629068887229</v>
      </c>
      <c r="S49" s="41"/>
      <c r="T49" s="48"/>
      <c r="U49" s="74">
        <f t="shared" si="9"/>
        <v>1</v>
      </c>
      <c r="V49" s="74">
        <f t="shared" si="10"/>
        <v>1</v>
      </c>
      <c r="W49" s="74">
        <f t="shared" si="11"/>
        <v>1</v>
      </c>
      <c r="X49" s="74">
        <f t="shared" si="12"/>
        <v>1</v>
      </c>
      <c r="Y49" s="74">
        <f t="shared" si="13"/>
        <v>1</v>
      </c>
      <c r="Z49" s="41"/>
      <c r="AA49" s="74">
        <f t="shared" si="4"/>
        <v>1</v>
      </c>
      <c r="AB49" s="74">
        <f t="shared" si="5"/>
        <v>1</v>
      </c>
      <c r="AC49" s="74">
        <f t="shared" si="6"/>
        <v>1</v>
      </c>
      <c r="AD49" s="74">
        <f t="shared" si="7"/>
        <v>1</v>
      </c>
      <c r="AE49" s="74">
        <f t="shared" si="8"/>
        <v>1</v>
      </c>
    </row>
    <row r="50" spans="1:31" ht="12.75">
      <c r="A50" s="9">
        <f t="shared" si="0"/>
        <v>43</v>
      </c>
      <c r="C50" s="3">
        <v>39982</v>
      </c>
      <c r="D50" s="4">
        <v>12.19</v>
      </c>
      <c r="E50" s="4">
        <v>12.19</v>
      </c>
      <c r="F50" s="4">
        <v>11.46</v>
      </c>
      <c r="G50" s="4">
        <v>11.97</v>
      </c>
      <c r="H50" s="5">
        <v>176126000</v>
      </c>
      <c r="I50" s="29">
        <v>11.75</v>
      </c>
      <c r="K50" s="47">
        <f t="shared" si="1"/>
        <v>0.9849119865884326</v>
      </c>
      <c r="L50" s="23">
        <f t="shared" si="2"/>
        <v>176126</v>
      </c>
      <c r="M50" s="41"/>
      <c r="N50" s="48">
        <f ca="1">IF($K50&lt;&gt;"",PRODUCT($K50:OFFSET($K50,-N$1,0))-1,"")</f>
        <v>-0.05546623794212213</v>
      </c>
      <c r="O50" s="48">
        <f ca="1">IF($K50&lt;&gt;"",PRODUCT($K50:OFFSET($K50,-O$1,0))-1,"")</f>
        <v>-0.08203125</v>
      </c>
      <c r="P50" s="48">
        <f ca="1">IF($K50&lt;&gt;"",PRODUCT($K50:OFFSET($K50,-P$1,0))-1,"")</f>
        <v>-0.10646387832699611</v>
      </c>
      <c r="Q50" s="48">
        <f ca="1">IF($K50&lt;&gt;"",PRODUCT($K50:OFFSET($K50,-Q$1,0))-1,"")</f>
        <v>-0.10305343511450382</v>
      </c>
      <c r="R50" s="48">
        <f ca="1">IF($K50&lt;&gt;"",PRODUCT($K50:OFFSET($K50,-R$1,0))-1,"")</f>
        <v>-0.09961685823754796</v>
      </c>
      <c r="S50" s="41"/>
      <c r="T50" s="48"/>
      <c r="U50" s="74">
        <f t="shared" si="9"/>
      </c>
      <c r="V50" s="74">
        <f t="shared" si="10"/>
      </c>
      <c r="W50" s="74">
        <f t="shared" si="11"/>
      </c>
      <c r="X50" s="74">
        <f t="shared" si="12"/>
      </c>
      <c r="Y50" s="74">
        <f t="shared" si="13"/>
      </c>
      <c r="Z50" s="41"/>
      <c r="AA50" s="74">
        <f t="shared" si="4"/>
        <v>1</v>
      </c>
      <c r="AB50" s="74">
        <f t="shared" si="5"/>
        <v>1</v>
      </c>
      <c r="AC50" s="74">
        <f t="shared" si="6"/>
        <v>1</v>
      </c>
      <c r="AD50" s="74">
        <f t="shared" si="7"/>
        <v>1</v>
      </c>
      <c r="AE50" s="74">
        <f t="shared" si="8"/>
        <v>1</v>
      </c>
    </row>
    <row r="51" spans="1:31" ht="12.75">
      <c r="A51" s="9">
        <f t="shared" si="0"/>
        <v>44</v>
      </c>
      <c r="C51" s="3">
        <v>39983</v>
      </c>
      <c r="D51" s="4">
        <v>12.13</v>
      </c>
      <c r="E51" s="4">
        <v>12.27</v>
      </c>
      <c r="F51" s="4">
        <v>11.93</v>
      </c>
      <c r="G51" s="4">
        <v>12.1</v>
      </c>
      <c r="H51" s="5">
        <v>124481000</v>
      </c>
      <c r="I51" s="29">
        <v>11.88</v>
      </c>
      <c r="K51" s="47">
        <f t="shared" si="1"/>
        <v>1.011063829787234</v>
      </c>
      <c r="L51" s="23">
        <f t="shared" si="2"/>
        <v>124481</v>
      </c>
      <c r="M51" s="41"/>
      <c r="N51" s="48">
        <f ca="1">IF($K51&lt;&gt;"",PRODUCT($K51:OFFSET($K51,-N$1,0))-1,"")</f>
        <v>-0.004191114836546439</v>
      </c>
      <c r="O51" s="48">
        <f ca="1">IF($K51&lt;&gt;"",PRODUCT($K51:OFFSET($K51,-O$1,0))-1,"")</f>
        <v>-0.04501607717041789</v>
      </c>
      <c r="P51" s="48">
        <f ca="1">IF($K51&lt;&gt;"",PRODUCT($K51:OFFSET($K51,-P$1,0))-1,"")</f>
        <v>-0.07187499999999991</v>
      </c>
      <c r="Q51" s="48">
        <f ca="1">IF($K51&lt;&gt;"",PRODUCT($K51:OFFSET($K51,-Q$1,0))-1,"")</f>
        <v>-0.09657794676806075</v>
      </c>
      <c r="R51" s="48">
        <f ca="1">IF($K51&lt;&gt;"",PRODUCT($K51:OFFSET($K51,-R$1,0))-1,"")</f>
        <v>-0.09312977099236641</v>
      </c>
      <c r="S51" s="41"/>
      <c r="T51" s="48"/>
      <c r="U51" s="74">
        <f t="shared" si="9"/>
      </c>
      <c r="V51" s="74">
        <f t="shared" si="10"/>
        <v>1</v>
      </c>
      <c r="W51" s="74">
        <f t="shared" si="11"/>
        <v>1</v>
      </c>
      <c r="X51" s="74">
        <f t="shared" si="12"/>
        <v>1</v>
      </c>
      <c r="Y51" s="74">
        <f t="shared" si="13"/>
        <v>1</v>
      </c>
      <c r="Z51" s="41"/>
      <c r="AA51" s="74">
        <f t="shared" si="4"/>
      </c>
      <c r="AB51" s="74">
        <f t="shared" si="5"/>
        <v>1</v>
      </c>
      <c r="AC51" s="74">
        <f t="shared" si="6"/>
        <v>1</v>
      </c>
      <c r="AD51" s="74">
        <f t="shared" si="7"/>
        <v>1</v>
      </c>
      <c r="AE51" s="74">
        <f t="shared" si="8"/>
        <v>1</v>
      </c>
    </row>
    <row r="52" spans="1:31" ht="12.75">
      <c r="A52" s="9">
        <f t="shared" si="0"/>
        <v>45</v>
      </c>
      <c r="C52" s="3">
        <v>39986</v>
      </c>
      <c r="D52" s="4">
        <v>11.86</v>
      </c>
      <c r="E52" s="4">
        <v>11.9</v>
      </c>
      <c r="F52" s="4">
        <v>11.5</v>
      </c>
      <c r="G52" s="4">
        <v>11.52</v>
      </c>
      <c r="H52" s="5">
        <v>102436900</v>
      </c>
      <c r="I52" s="29">
        <v>11.31</v>
      </c>
      <c r="K52" s="47">
        <f t="shared" si="1"/>
        <v>0.952020202020202</v>
      </c>
      <c r="L52" s="23">
        <f t="shared" si="2"/>
        <v>102436.9</v>
      </c>
      <c r="M52" s="41"/>
      <c r="N52" s="48">
        <f ca="1">IF($K52&lt;&gt;"",PRODUCT($K52:OFFSET($K52,-N$1,0))-1,"")</f>
        <v>-0.03744680851063831</v>
      </c>
      <c r="O52" s="48">
        <f ca="1">IF($K52&lt;&gt;"",PRODUCT($K52:OFFSET($K52,-O$1,0))-1,"")</f>
        <v>-0.05196982397317684</v>
      </c>
      <c r="P52" s="48">
        <f ca="1">IF($K52&lt;&gt;"",PRODUCT($K52:OFFSET($K52,-P$1,0))-1,"")</f>
        <v>-0.09083601286173626</v>
      </c>
      <c r="Q52" s="48">
        <f ca="1">IF($K52&lt;&gt;"",PRODUCT($K52:OFFSET($K52,-Q$1,0))-1,"")</f>
        <v>-0.11640624999999993</v>
      </c>
      <c r="R52" s="48">
        <f ca="1">IF($K52&lt;&gt;"",PRODUCT($K52:OFFSET($K52,-R$1,0))-1,"")</f>
        <v>-0.1399239543726235</v>
      </c>
      <c r="S52" s="41"/>
      <c r="T52" s="48"/>
      <c r="U52" s="74">
        <f t="shared" si="9"/>
        <v>1</v>
      </c>
      <c r="V52" s="74">
        <f t="shared" si="10"/>
        <v>1</v>
      </c>
      <c r="W52" s="74">
        <f t="shared" si="11"/>
        <v>1</v>
      </c>
      <c r="X52" s="74">
        <f t="shared" si="12"/>
        <v>1</v>
      </c>
      <c r="Y52" s="74">
        <f t="shared" si="13"/>
        <v>1</v>
      </c>
      <c r="Z52" s="41"/>
      <c r="AA52" s="74">
        <f t="shared" si="4"/>
        <v>1</v>
      </c>
      <c r="AB52" s="74">
        <f t="shared" si="5"/>
        <v>1</v>
      </c>
      <c r="AC52" s="74">
        <f t="shared" si="6"/>
        <v>1</v>
      </c>
      <c r="AD52" s="74">
        <f t="shared" si="7"/>
        <v>1</v>
      </c>
      <c r="AE52" s="74">
        <f t="shared" si="8"/>
        <v>1</v>
      </c>
    </row>
    <row r="53" spans="1:31" ht="12.75">
      <c r="A53" s="9">
        <f t="shared" si="0"/>
        <v>46</v>
      </c>
      <c r="C53" s="3">
        <v>39987</v>
      </c>
      <c r="D53" s="4">
        <v>11.53</v>
      </c>
      <c r="E53" s="4">
        <v>11.66</v>
      </c>
      <c r="F53" s="4">
        <v>11.25</v>
      </c>
      <c r="G53" s="4">
        <v>11.6</v>
      </c>
      <c r="H53" s="5">
        <v>86975200</v>
      </c>
      <c r="I53" s="29">
        <v>11.39</v>
      </c>
      <c r="K53" s="47">
        <f t="shared" si="1"/>
        <v>1.0070733863837311</v>
      </c>
      <c r="L53" s="23">
        <f t="shared" si="2"/>
        <v>86975.2</v>
      </c>
      <c r="M53" s="41"/>
      <c r="N53" s="48">
        <f ca="1">IF($K53&lt;&gt;"",PRODUCT($K53:OFFSET($K53,-N$1,0))-1,"")</f>
        <v>-0.04124579124579142</v>
      </c>
      <c r="O53" s="48">
        <f ca="1">IF($K53&lt;&gt;"",PRODUCT($K53:OFFSET($K53,-O$1,0))-1,"")</f>
        <v>-0.030638297872340514</v>
      </c>
      <c r="P53" s="48">
        <f ca="1">IF($K53&lt;&gt;"",PRODUCT($K53:OFFSET($K53,-P$1,0))-1,"")</f>
        <v>-0.04526404023470254</v>
      </c>
      <c r="Q53" s="48">
        <f ca="1">IF($K53&lt;&gt;"",PRODUCT($K53:OFFSET($K53,-Q$1,0))-1,"")</f>
        <v>-0.08440514469453375</v>
      </c>
      <c r="R53" s="48">
        <f ca="1">IF($K53&lt;&gt;"",PRODUCT($K53:OFFSET($K53,-R$1,0))-1,"")</f>
        <v>-0.11015625000000007</v>
      </c>
      <c r="S53" s="41"/>
      <c r="T53" s="48"/>
      <c r="U53" s="74">
        <f t="shared" si="9"/>
        <v>1</v>
      </c>
      <c r="V53" s="74">
        <f t="shared" si="10"/>
        <v>1</v>
      </c>
      <c r="W53" s="74">
        <f t="shared" si="11"/>
        <v>1</v>
      </c>
      <c r="X53" s="74">
        <f t="shared" si="12"/>
        <v>1</v>
      </c>
      <c r="Y53" s="74">
        <f t="shared" si="13"/>
        <v>1</v>
      </c>
      <c r="Z53" s="41"/>
      <c r="AA53" s="74">
        <f t="shared" si="4"/>
        <v>1</v>
      </c>
      <c r="AB53" s="74">
        <f t="shared" si="5"/>
        <v>1</v>
      </c>
      <c r="AC53" s="74">
        <f t="shared" si="6"/>
        <v>1</v>
      </c>
      <c r="AD53" s="74">
        <f t="shared" si="7"/>
        <v>1</v>
      </c>
      <c r="AE53" s="74">
        <f t="shared" si="8"/>
        <v>1</v>
      </c>
    </row>
    <row r="54" spans="1:31" ht="12.75">
      <c r="A54" s="9">
        <f t="shared" si="0"/>
        <v>47</v>
      </c>
      <c r="C54" s="3">
        <v>39988</v>
      </c>
      <c r="D54" s="4">
        <v>11.77</v>
      </c>
      <c r="E54" s="4">
        <v>12.03</v>
      </c>
      <c r="F54" s="4">
        <v>11.62</v>
      </c>
      <c r="G54" s="4">
        <v>11.7</v>
      </c>
      <c r="H54" s="5">
        <v>82638800</v>
      </c>
      <c r="I54" s="29">
        <v>11.48</v>
      </c>
      <c r="K54" s="47">
        <f t="shared" si="1"/>
        <v>1.0079016681299384</v>
      </c>
      <c r="L54" s="23">
        <f t="shared" si="2"/>
        <v>82638.8</v>
      </c>
      <c r="M54" s="41"/>
      <c r="N54" s="48">
        <f ca="1">IF($K54&lt;&gt;"",PRODUCT($K54:OFFSET($K54,-N$1,0))-1,"")</f>
        <v>0.015030946065428541</v>
      </c>
      <c r="O54" s="48">
        <f ca="1">IF($K54&lt;&gt;"",PRODUCT($K54:OFFSET($K54,-O$1,0))-1,"")</f>
        <v>-0.03367003367003396</v>
      </c>
      <c r="P54" s="48">
        <f ca="1">IF($K54&lt;&gt;"",PRODUCT($K54:OFFSET($K54,-P$1,0))-1,"")</f>
        <v>-0.022978723404255552</v>
      </c>
      <c r="Q54" s="48">
        <f ca="1">IF($K54&lt;&gt;"",PRODUCT($K54:OFFSET($K54,-Q$1,0))-1,"")</f>
        <v>-0.03772003352891895</v>
      </c>
      <c r="R54" s="48">
        <f ca="1">IF($K54&lt;&gt;"",PRODUCT($K54:OFFSET($K54,-R$1,0))-1,"")</f>
        <v>-0.07717041800643099</v>
      </c>
      <c r="S54" s="41"/>
      <c r="T54" s="48"/>
      <c r="U54" s="74">
        <f t="shared" si="9"/>
      </c>
      <c r="V54" s="74">
        <f t="shared" si="10"/>
      </c>
      <c r="W54" s="74">
        <f t="shared" si="11"/>
      </c>
      <c r="X54" s="74">
        <f t="shared" si="12"/>
      </c>
      <c r="Y54" s="74">
        <f t="shared" si="13"/>
      </c>
      <c r="Z54" s="41"/>
      <c r="AA54" s="74">
        <f t="shared" si="4"/>
      </c>
      <c r="AB54" s="74">
        <f t="shared" si="5"/>
        <v>1</v>
      </c>
      <c r="AC54" s="74">
        <f t="shared" si="6"/>
        <v>1</v>
      </c>
      <c r="AD54" s="74">
        <f t="shared" si="7"/>
        <v>1</v>
      </c>
      <c r="AE54" s="74">
        <f t="shared" si="8"/>
        <v>1</v>
      </c>
    </row>
    <row r="55" spans="1:31" ht="12.75">
      <c r="A55" s="9">
        <f t="shared" si="0"/>
        <v>48</v>
      </c>
      <c r="C55" s="3">
        <v>39989</v>
      </c>
      <c r="D55" s="4">
        <v>11.62</v>
      </c>
      <c r="E55" s="4">
        <v>11.93</v>
      </c>
      <c r="F55" s="4">
        <v>11.52</v>
      </c>
      <c r="G55" s="4">
        <v>11.86</v>
      </c>
      <c r="H55" s="5">
        <v>75782100</v>
      </c>
      <c r="I55" s="29">
        <v>11.64</v>
      </c>
      <c r="K55" s="47">
        <f t="shared" si="1"/>
        <v>1.0139372822299653</v>
      </c>
      <c r="L55" s="23">
        <f t="shared" si="2"/>
        <v>75782.1</v>
      </c>
      <c r="M55" s="41"/>
      <c r="N55" s="48">
        <f ca="1">IF($K55&lt;&gt;"",PRODUCT($K55:OFFSET($K55,-N$1,0))-1,"")</f>
        <v>0.02194907813871816</v>
      </c>
      <c r="O55" s="48">
        <f ca="1">IF($K55&lt;&gt;"",PRODUCT($K55:OFFSET($K55,-O$1,0))-1,"")</f>
        <v>0.029177718832890998</v>
      </c>
      <c r="P55" s="48">
        <f ca="1">IF($K55&lt;&gt;"",PRODUCT($K55:OFFSET($K55,-P$1,0))-1,"")</f>
        <v>-0.020202020202020443</v>
      </c>
      <c r="Q55" s="48">
        <f ca="1">IF($K55&lt;&gt;"",PRODUCT($K55:OFFSET($K55,-Q$1,0))-1,"")</f>
        <v>-0.009361702127659743</v>
      </c>
      <c r="R55" s="48">
        <f ca="1">IF($K55&lt;&gt;"",PRODUCT($K55:OFFSET($K55,-R$1,0))-1,"")</f>
        <v>-0.024308466051970012</v>
      </c>
      <c r="S55" s="41"/>
      <c r="T55" s="48"/>
      <c r="U55" s="74">
        <f t="shared" si="9"/>
      </c>
      <c r="V55" s="74">
        <f t="shared" si="10"/>
      </c>
      <c r="W55" s="74">
        <f t="shared" si="11"/>
        <v>1</v>
      </c>
      <c r="X55" s="74">
        <f t="shared" si="12"/>
      </c>
      <c r="Y55" s="74">
        <f t="shared" si="13"/>
        <v>1</v>
      </c>
      <c r="Z55" s="41"/>
      <c r="AA55" s="74">
        <f t="shared" si="4"/>
        <v>1</v>
      </c>
      <c r="AB55" s="74">
        <f t="shared" si="5"/>
        <v>1</v>
      </c>
      <c r="AC55" s="74">
        <f t="shared" si="6"/>
        <v>1</v>
      </c>
      <c r="AD55" s="74">
        <f t="shared" si="7"/>
      </c>
      <c r="AE55" s="74">
        <f t="shared" si="8"/>
        <v>1</v>
      </c>
    </row>
    <row r="56" spans="1:31" ht="12.75">
      <c r="A56" s="9">
        <f t="shared" si="0"/>
        <v>49</v>
      </c>
      <c r="C56" s="3">
        <v>39990</v>
      </c>
      <c r="D56" s="4">
        <v>11.9</v>
      </c>
      <c r="E56" s="4">
        <v>12</v>
      </c>
      <c r="F56" s="4">
        <v>11.7</v>
      </c>
      <c r="G56" s="4">
        <v>11.75</v>
      </c>
      <c r="H56" s="5">
        <v>68111900</v>
      </c>
      <c r="I56" s="29">
        <v>11.53</v>
      </c>
      <c r="K56" s="47">
        <f t="shared" si="1"/>
        <v>0.9905498281786941</v>
      </c>
      <c r="L56" s="23">
        <f t="shared" si="2"/>
        <v>68111.9</v>
      </c>
      <c r="M56" s="41"/>
      <c r="N56" s="48">
        <f ca="1">IF($K56&lt;&gt;"",PRODUCT($K56:OFFSET($K56,-N$1,0))-1,"")</f>
        <v>0.004355400696864242</v>
      </c>
      <c r="O56" s="48">
        <f ca="1">IF($K56&lt;&gt;"",PRODUCT($K56:OFFSET($K56,-O$1,0))-1,"")</f>
        <v>0.012291483757682187</v>
      </c>
      <c r="P56" s="48">
        <f ca="1">IF($K56&lt;&gt;"",PRODUCT($K56:OFFSET($K56,-P$1,0))-1,"")</f>
        <v>0.019451812555260517</v>
      </c>
      <c r="Q56" s="48">
        <f ca="1">IF($K56&lt;&gt;"",PRODUCT($K56:OFFSET($K56,-Q$1,0))-1,"")</f>
        <v>-0.029461279461279744</v>
      </c>
      <c r="R56" s="48">
        <f ca="1">IF($K56&lt;&gt;"",PRODUCT($K56:OFFSET($K56,-R$1,0))-1,"")</f>
        <v>-0.018723404255319376</v>
      </c>
      <c r="S56" s="41"/>
      <c r="T56" s="48"/>
      <c r="U56" s="74">
        <f t="shared" si="9"/>
      </c>
      <c r="V56" s="74">
        <f t="shared" si="10"/>
      </c>
      <c r="W56" s="74">
        <f t="shared" si="11"/>
      </c>
      <c r="X56" s="74">
        <f t="shared" si="12"/>
        <v>1</v>
      </c>
      <c r="Y56" s="74">
        <f t="shared" si="13"/>
      </c>
      <c r="Z56" s="41"/>
      <c r="AA56" s="74">
        <f t="shared" si="4"/>
      </c>
      <c r="AB56" s="74">
        <f t="shared" si="5"/>
      </c>
      <c r="AC56" s="74">
        <f t="shared" si="6"/>
      </c>
      <c r="AD56" s="74">
        <f t="shared" si="7"/>
        <v>1</v>
      </c>
      <c r="AE56" s="74">
        <f t="shared" si="8"/>
      </c>
    </row>
    <row r="57" spans="1:31" ht="12.75">
      <c r="A57" s="9">
        <f t="shared" si="0"/>
        <v>50</v>
      </c>
      <c r="C57" s="3">
        <v>39993</v>
      </c>
      <c r="D57" s="4">
        <v>11.82</v>
      </c>
      <c r="E57" s="4">
        <v>11.83</v>
      </c>
      <c r="F57" s="4">
        <v>11.64</v>
      </c>
      <c r="G57" s="4">
        <v>11.76</v>
      </c>
      <c r="H57" s="5">
        <v>52697300</v>
      </c>
      <c r="I57" s="29">
        <v>11.54</v>
      </c>
      <c r="K57" s="47">
        <f t="shared" si="1"/>
        <v>1.0008673026886383</v>
      </c>
      <c r="L57" s="23">
        <f t="shared" si="2"/>
        <v>52697.3</v>
      </c>
      <c r="M57" s="41"/>
      <c r="N57" s="48">
        <f ca="1">IF($K57&lt;&gt;"",PRODUCT($K57:OFFSET($K57,-N$1,0))-1,"")</f>
        <v>-0.0085910652920963</v>
      </c>
      <c r="O57" s="48">
        <f ca="1">IF($K57&lt;&gt;"",PRODUCT($K57:OFFSET($K57,-O$1,0))-1,"")</f>
        <v>0.005226480836237002</v>
      </c>
      <c r="P57" s="48">
        <f ca="1">IF($K57&lt;&gt;"",PRODUCT($K57:OFFSET($K57,-P$1,0))-1,"")</f>
        <v>0.013169446883230851</v>
      </c>
      <c r="Q57" s="48">
        <f ca="1">IF($K57&lt;&gt;"",PRODUCT($K57:OFFSET($K57,-Q$1,0))-1,"")</f>
        <v>0.020335985853226823</v>
      </c>
      <c r="R57" s="48">
        <f ca="1">IF($K57&lt;&gt;"",PRODUCT($K57:OFFSET($K57,-R$1,0))-1,"")</f>
        <v>-0.028619528619528878</v>
      </c>
      <c r="S57" s="41"/>
      <c r="T57" s="48"/>
      <c r="U57" s="74">
        <f t="shared" si="9"/>
      </c>
      <c r="V57" s="74">
        <f t="shared" si="10"/>
      </c>
      <c r="W57" s="74">
        <f t="shared" si="11"/>
      </c>
      <c r="X57" s="74">
        <f t="shared" si="12"/>
      </c>
      <c r="Y57" s="74">
        <f t="shared" si="13"/>
        <v>1</v>
      </c>
      <c r="Z57" s="41"/>
      <c r="AA57" s="74">
        <f t="shared" si="4"/>
      </c>
      <c r="AB57" s="74">
        <f t="shared" si="5"/>
      </c>
      <c r="AC57" s="74">
        <f t="shared" si="6"/>
      </c>
      <c r="AD57" s="74">
        <f t="shared" si="7"/>
        <v>1</v>
      </c>
      <c r="AE57" s="74">
        <f t="shared" si="8"/>
        <v>1</v>
      </c>
    </row>
    <row r="58" spans="1:31" ht="12.75">
      <c r="A58" s="9">
        <f t="shared" si="0"/>
        <v>51</v>
      </c>
      <c r="C58" s="3">
        <v>39994</v>
      </c>
      <c r="D58" s="4">
        <v>11.84</v>
      </c>
      <c r="E58" s="4">
        <v>11.94</v>
      </c>
      <c r="F58" s="4">
        <v>11.55</v>
      </c>
      <c r="G58" s="4">
        <v>11.72</v>
      </c>
      <c r="H58" s="5">
        <v>87682600</v>
      </c>
      <c r="I58" s="29">
        <v>11.5</v>
      </c>
      <c r="K58" s="47">
        <f t="shared" si="1"/>
        <v>0.9965337954939342</v>
      </c>
      <c r="L58" s="23">
        <f t="shared" si="2"/>
        <v>87682.6</v>
      </c>
      <c r="M58" s="41"/>
      <c r="N58" s="48">
        <f ca="1">IF($K58&lt;&gt;"",PRODUCT($K58:OFFSET($K58,-N$1,0))-1,"")</f>
        <v>-0.002601908065914982</v>
      </c>
      <c r="O58" s="48">
        <f ca="1">IF($K58&lt;&gt;"",PRODUCT($K58:OFFSET($K58,-O$1,0))-1,"")</f>
        <v>-0.012027491408934776</v>
      </c>
      <c r="P58" s="48">
        <f ca="1">IF($K58&lt;&gt;"",PRODUCT($K58:OFFSET($K58,-P$1,0))-1,"")</f>
        <v>0.0017421602787457413</v>
      </c>
      <c r="Q58" s="48">
        <f ca="1">IF($K58&lt;&gt;"",PRODUCT($K58:OFFSET($K58,-Q$1,0))-1,"")</f>
        <v>0.009657594381035972</v>
      </c>
      <c r="R58" s="48">
        <f ca="1">IF($K58&lt;&gt;"",PRODUCT($K58:OFFSET($K58,-R$1,0))-1,"")</f>
        <v>0.016799292661361154</v>
      </c>
      <c r="S58" s="41"/>
      <c r="T58" s="48"/>
      <c r="U58" s="74">
        <f t="shared" si="9"/>
      </c>
      <c r="V58" s="74">
        <f t="shared" si="10"/>
      </c>
      <c r="W58" s="74">
        <f t="shared" si="11"/>
      </c>
      <c r="X58" s="74">
        <f t="shared" si="12"/>
      </c>
      <c r="Y58" s="74">
        <f t="shared" si="13"/>
      </c>
      <c r="Z58" s="41"/>
      <c r="AA58" s="74">
        <f t="shared" si="4"/>
      </c>
      <c r="AB58" s="74">
        <f t="shared" si="5"/>
      </c>
      <c r="AC58" s="74">
        <f t="shared" si="6"/>
      </c>
      <c r="AD58" s="74">
        <f t="shared" si="7"/>
      </c>
      <c r="AE58" s="74">
        <f t="shared" si="8"/>
      </c>
    </row>
    <row r="59" spans="1:31" ht="12.75">
      <c r="A59" s="9">
        <f t="shared" si="0"/>
        <v>52</v>
      </c>
      <c r="C59" s="3">
        <v>39995</v>
      </c>
      <c r="D59" s="4">
        <v>11.76</v>
      </c>
      <c r="E59" s="4">
        <v>11.9</v>
      </c>
      <c r="F59" s="4">
        <v>11.64</v>
      </c>
      <c r="G59" s="4">
        <v>11.78</v>
      </c>
      <c r="H59" s="5">
        <v>64177600</v>
      </c>
      <c r="I59" s="29">
        <v>11.56</v>
      </c>
      <c r="K59" s="47">
        <f t="shared" si="1"/>
        <v>1.0052173913043478</v>
      </c>
      <c r="L59" s="23">
        <f t="shared" si="2"/>
        <v>64177.6</v>
      </c>
      <c r="M59" s="41"/>
      <c r="N59" s="48">
        <f ca="1">IF($K59&lt;&gt;"",PRODUCT($K59:OFFSET($K59,-N$1,0))-1,"")</f>
        <v>0.0017331022530329143</v>
      </c>
      <c r="O59" s="48">
        <f ca="1">IF($K59&lt;&gt;"",PRODUCT($K59:OFFSET($K59,-O$1,0))-1,"")</f>
        <v>0.002601908065914982</v>
      </c>
      <c r="P59" s="48">
        <f ca="1">IF($K59&lt;&gt;"",PRODUCT($K59:OFFSET($K59,-P$1,0))-1,"")</f>
        <v>-0.0068728522336770626</v>
      </c>
      <c r="Q59" s="48">
        <f ca="1">IF($K59&lt;&gt;"",PRODUCT($K59:OFFSET($K59,-Q$1,0))-1,"")</f>
        <v>0.006968641114982743</v>
      </c>
      <c r="R59" s="48">
        <f ca="1">IF($K59&lt;&gt;"",PRODUCT($K59:OFFSET($K59,-R$1,0))-1,"")</f>
        <v>0.014925373134328401</v>
      </c>
      <c r="S59" s="41"/>
      <c r="T59" s="48"/>
      <c r="U59" s="74">
        <f t="shared" si="9"/>
      </c>
      <c r="V59" s="74">
        <f t="shared" si="10"/>
      </c>
      <c r="W59" s="74">
        <f t="shared" si="11"/>
      </c>
      <c r="X59" s="74">
        <f t="shared" si="12"/>
      </c>
      <c r="Y59" s="74">
        <f t="shared" si="13"/>
      </c>
      <c r="Z59" s="41"/>
      <c r="AA59" s="74">
        <f t="shared" si="4"/>
      </c>
      <c r="AB59" s="74">
        <f t="shared" si="5"/>
      </c>
      <c r="AC59" s="74">
        <f t="shared" si="6"/>
      </c>
      <c r="AD59" s="74">
        <f t="shared" si="7"/>
      </c>
      <c r="AE59" s="74">
        <f t="shared" si="8"/>
      </c>
    </row>
    <row r="60" spans="1:31" ht="12.75">
      <c r="A60" s="9">
        <f t="shared" si="0"/>
        <v>53</v>
      </c>
      <c r="C60" s="3">
        <v>39996</v>
      </c>
      <c r="D60" s="4">
        <v>11.64</v>
      </c>
      <c r="E60" s="4">
        <v>11.78</v>
      </c>
      <c r="F60" s="4">
        <v>11.46</v>
      </c>
      <c r="G60" s="4">
        <v>11.46</v>
      </c>
      <c r="H60" s="5">
        <v>71625500</v>
      </c>
      <c r="I60" s="29">
        <v>11.25</v>
      </c>
      <c r="K60" s="47">
        <f t="shared" si="1"/>
        <v>0.9731833910034602</v>
      </c>
      <c r="L60" s="23">
        <f t="shared" si="2"/>
        <v>71625.5</v>
      </c>
      <c r="M60" s="41"/>
      <c r="N60" s="48">
        <f ca="1">IF($K60&lt;&gt;"",PRODUCT($K60:OFFSET($K60,-N$1,0))-1,"")</f>
        <v>-0.021739130434782594</v>
      </c>
      <c r="O60" s="48">
        <f ca="1">IF($K60&lt;&gt;"",PRODUCT($K60:OFFSET($K60,-O$1,0))-1,"")</f>
        <v>-0.02512998266897748</v>
      </c>
      <c r="P60" s="48">
        <f ca="1">IF($K60&lt;&gt;"",PRODUCT($K60:OFFSET($K60,-P$1,0))-1,"")</f>
        <v>-0.024284475281873386</v>
      </c>
      <c r="Q60" s="48">
        <f ca="1">IF($K60&lt;&gt;"",PRODUCT($K60:OFFSET($K60,-Q$1,0))-1,"")</f>
        <v>-0.03350515463917536</v>
      </c>
      <c r="R60" s="48">
        <f ca="1">IF($K60&lt;&gt;"",PRODUCT($K60:OFFSET($K60,-R$1,0))-1,"")</f>
        <v>-0.020034843205574804</v>
      </c>
      <c r="S60" s="41"/>
      <c r="T60" s="48"/>
      <c r="U60" s="74">
        <f t="shared" si="9"/>
        <v>1</v>
      </c>
      <c r="V60" s="74">
        <f t="shared" si="10"/>
        <v>1</v>
      </c>
      <c r="W60" s="74">
        <f t="shared" si="11"/>
        <v>1</v>
      </c>
      <c r="X60" s="74">
        <f t="shared" si="12"/>
        <v>1</v>
      </c>
      <c r="Y60" s="74">
        <f t="shared" si="13"/>
        <v>1</v>
      </c>
      <c r="Z60" s="41"/>
      <c r="AA60" s="74">
        <f t="shared" si="4"/>
        <v>1</v>
      </c>
      <c r="AB60" s="74">
        <f t="shared" si="5"/>
        <v>1</v>
      </c>
      <c r="AC60" s="74">
        <f t="shared" si="6"/>
        <v>1</v>
      </c>
      <c r="AD60" s="74">
        <f t="shared" si="7"/>
        <v>1</v>
      </c>
      <c r="AE60" s="74">
        <f t="shared" si="8"/>
        <v>1</v>
      </c>
    </row>
    <row r="61" spans="1:31" ht="12.75">
      <c r="A61" s="9">
        <f t="shared" si="0"/>
        <v>54</v>
      </c>
      <c r="C61" s="3">
        <v>40000</v>
      </c>
      <c r="D61" s="4">
        <v>11.37</v>
      </c>
      <c r="E61" s="4">
        <v>11.52</v>
      </c>
      <c r="F61" s="4">
        <v>11.27</v>
      </c>
      <c r="G61" s="4">
        <v>11.48</v>
      </c>
      <c r="H61" s="5">
        <v>65477000</v>
      </c>
      <c r="I61" s="29">
        <v>11.27</v>
      </c>
      <c r="K61" s="47">
        <f t="shared" si="1"/>
        <v>1.0017777777777777</v>
      </c>
      <c r="L61" s="23">
        <f t="shared" si="2"/>
        <v>65477</v>
      </c>
      <c r="M61" s="41"/>
      <c r="N61" s="48">
        <f ca="1">IF($K61&lt;&gt;"",PRODUCT($K61:OFFSET($K61,-N$1,0))-1,"")</f>
        <v>-0.025086505190311525</v>
      </c>
      <c r="O61" s="48">
        <f ca="1">IF($K61&lt;&gt;"",PRODUCT($K61:OFFSET($K61,-O$1,0))-1,"")</f>
        <v>-0.02000000000000013</v>
      </c>
      <c r="P61" s="48">
        <f ca="1">IF($K61&lt;&gt;"",PRODUCT($K61:OFFSET($K61,-P$1,0))-1,"")</f>
        <v>-0.023396880415944676</v>
      </c>
      <c r="Q61" s="48">
        <f ca="1">IF($K61&lt;&gt;"",PRODUCT($K61:OFFSET($K61,-Q$1,0))-1,"")</f>
        <v>-0.022549869904596842</v>
      </c>
      <c r="R61" s="48">
        <f ca="1">IF($K61&lt;&gt;"",PRODUCT($K61:OFFSET($K61,-R$1,0))-1,"")</f>
        <v>-0.031786941580756234</v>
      </c>
      <c r="S61" s="41"/>
      <c r="T61" s="48"/>
      <c r="U61" s="74">
        <f t="shared" si="9"/>
        <v>1</v>
      </c>
      <c r="V61" s="74">
        <f t="shared" si="10"/>
        <v>1</v>
      </c>
      <c r="W61" s="74">
        <f t="shared" si="11"/>
        <v>1</v>
      </c>
      <c r="X61" s="74">
        <f t="shared" si="12"/>
        <v>1</v>
      </c>
      <c r="Y61" s="74">
        <f t="shared" si="13"/>
        <v>1</v>
      </c>
      <c r="Z61" s="41"/>
      <c r="AA61" s="74">
        <f t="shared" si="4"/>
        <v>1</v>
      </c>
      <c r="AB61" s="74">
        <f t="shared" si="5"/>
        <v>1</v>
      </c>
      <c r="AC61" s="74">
        <f t="shared" si="6"/>
        <v>1</v>
      </c>
      <c r="AD61" s="74">
        <f t="shared" si="7"/>
        <v>1</v>
      </c>
      <c r="AE61" s="74">
        <f t="shared" si="8"/>
        <v>1</v>
      </c>
    </row>
    <row r="62" spans="1:31" ht="12.75">
      <c r="A62" s="9">
        <f t="shared" si="0"/>
        <v>55</v>
      </c>
      <c r="C62" s="3">
        <v>40001</v>
      </c>
      <c r="D62" s="4">
        <v>11.47</v>
      </c>
      <c r="E62" s="4">
        <v>11.54</v>
      </c>
      <c r="F62" s="4">
        <v>10.96</v>
      </c>
      <c r="G62" s="4">
        <v>11.01</v>
      </c>
      <c r="H62" s="5">
        <v>99265400</v>
      </c>
      <c r="I62" s="29">
        <v>10.81</v>
      </c>
      <c r="K62" s="47">
        <f t="shared" si="1"/>
        <v>0.9591836734693878</v>
      </c>
      <c r="L62" s="23">
        <f t="shared" si="2"/>
        <v>99265.4</v>
      </c>
      <c r="M62" s="41"/>
      <c r="N62" s="48">
        <f ca="1">IF($K62&lt;&gt;"",PRODUCT($K62:OFFSET($K62,-N$1,0))-1,"")</f>
        <v>-0.03911111111111121</v>
      </c>
      <c r="O62" s="48">
        <f ca="1">IF($K62&lt;&gt;"",PRODUCT($K62:OFFSET($K62,-O$1,0))-1,"")</f>
        <v>-0.06487889273356406</v>
      </c>
      <c r="P62" s="48">
        <f ca="1">IF($K62&lt;&gt;"",PRODUCT($K62:OFFSET($K62,-P$1,0))-1,"")</f>
        <v>-0.06000000000000005</v>
      </c>
      <c r="Q62" s="48">
        <f ca="1">IF($K62&lt;&gt;"",PRODUCT($K62:OFFSET($K62,-Q$1,0))-1,"")</f>
        <v>-0.06325823223570193</v>
      </c>
      <c r="R62" s="48">
        <f ca="1">IF($K62&lt;&gt;"",PRODUCT($K62:OFFSET($K62,-R$1,0))-1,"")</f>
        <v>-0.06244579358196012</v>
      </c>
      <c r="S62" s="41"/>
      <c r="T62" s="48"/>
      <c r="U62" s="74">
        <f t="shared" si="9"/>
        <v>1</v>
      </c>
      <c r="V62" s="74">
        <f t="shared" si="10"/>
        <v>1</v>
      </c>
      <c r="W62" s="74">
        <f t="shared" si="11"/>
        <v>1</v>
      </c>
      <c r="X62" s="74">
        <f t="shared" si="12"/>
        <v>1</v>
      </c>
      <c r="Y62" s="74">
        <f t="shared" si="13"/>
        <v>1</v>
      </c>
      <c r="Z62" s="41"/>
      <c r="AA62" s="74">
        <f t="shared" si="4"/>
        <v>1</v>
      </c>
      <c r="AB62" s="74">
        <f t="shared" si="5"/>
        <v>1</v>
      </c>
      <c r="AC62" s="74">
        <f t="shared" si="6"/>
        <v>1</v>
      </c>
      <c r="AD62" s="74">
        <f t="shared" si="7"/>
        <v>1</v>
      </c>
      <c r="AE62" s="74">
        <f t="shared" si="8"/>
        <v>1</v>
      </c>
    </row>
    <row r="63" spans="1:31" ht="12.75">
      <c r="A63" s="9">
        <f t="shared" si="0"/>
        <v>56</v>
      </c>
      <c r="C63" s="3">
        <v>40002</v>
      </c>
      <c r="D63" s="4">
        <v>10.99</v>
      </c>
      <c r="E63" s="4">
        <v>11.06</v>
      </c>
      <c r="F63" s="4">
        <v>10.5</v>
      </c>
      <c r="G63" s="4">
        <v>10.71</v>
      </c>
      <c r="H63" s="5">
        <v>139675600</v>
      </c>
      <c r="I63" s="29">
        <v>10.51</v>
      </c>
      <c r="K63" s="47">
        <f t="shared" si="1"/>
        <v>0.9722479185938945</v>
      </c>
      <c r="L63" s="23">
        <f t="shared" si="2"/>
        <v>139675.6</v>
      </c>
      <c r="M63" s="41"/>
      <c r="N63" s="48">
        <f ca="1">IF($K63&lt;&gt;"",PRODUCT($K63:OFFSET($K63,-N$1,0))-1,"")</f>
        <v>-0.06743566992014194</v>
      </c>
      <c r="O63" s="48">
        <f ca="1">IF($K63&lt;&gt;"",PRODUCT($K63:OFFSET($K63,-O$1,0))-1,"")</f>
        <v>-0.06577777777777793</v>
      </c>
      <c r="P63" s="48">
        <f ca="1">IF($K63&lt;&gt;"",PRODUCT($K63:OFFSET($K63,-P$1,0))-1,"")</f>
        <v>-0.09083044982698973</v>
      </c>
      <c r="Q63" s="48">
        <f ca="1">IF($K63&lt;&gt;"",PRODUCT($K63:OFFSET($K63,-Q$1,0))-1,"")</f>
        <v>-0.08608695652173926</v>
      </c>
      <c r="R63" s="48">
        <f ca="1">IF($K63&lt;&gt;"",PRODUCT($K63:OFFSET($K63,-R$1,0))-1,"")</f>
        <v>-0.08925476603119598</v>
      </c>
      <c r="S63" s="41"/>
      <c r="T63" s="48"/>
      <c r="U63" s="74">
        <f t="shared" si="9"/>
      </c>
      <c r="V63" s="74">
        <f t="shared" si="10"/>
      </c>
      <c r="W63" s="74">
        <f t="shared" si="11"/>
      </c>
      <c r="X63" s="74">
        <f t="shared" si="12"/>
      </c>
      <c r="Y63" s="74">
        <f t="shared" si="13"/>
      </c>
      <c r="Z63" s="41"/>
      <c r="AA63" s="74">
        <f t="shared" si="4"/>
        <v>1</v>
      </c>
      <c r="AB63" s="74">
        <f t="shared" si="5"/>
        <v>1</v>
      </c>
      <c r="AC63" s="74">
        <f t="shared" si="6"/>
        <v>1</v>
      </c>
      <c r="AD63" s="74">
        <f t="shared" si="7"/>
        <v>1</v>
      </c>
      <c r="AE63" s="74">
        <f t="shared" si="8"/>
        <v>1</v>
      </c>
    </row>
    <row r="64" spans="1:31" ht="12.75">
      <c r="A64" s="9">
        <f t="shared" si="0"/>
        <v>57</v>
      </c>
      <c r="C64" s="3">
        <v>40003</v>
      </c>
      <c r="D64" s="4">
        <v>10.94</v>
      </c>
      <c r="E64" s="4">
        <v>10.99</v>
      </c>
      <c r="F64" s="4">
        <v>10.63</v>
      </c>
      <c r="G64" s="4">
        <v>10.86</v>
      </c>
      <c r="H64" s="5">
        <v>81580800</v>
      </c>
      <c r="I64" s="29">
        <v>10.66</v>
      </c>
      <c r="K64" s="47">
        <f t="shared" si="1"/>
        <v>1.0142721217887727</v>
      </c>
      <c r="L64" s="23">
        <f t="shared" si="2"/>
        <v>81580.8</v>
      </c>
      <c r="M64" s="41"/>
      <c r="N64" s="48">
        <f ca="1">IF($K64&lt;&gt;"",PRODUCT($K64:OFFSET($K64,-N$1,0))-1,"")</f>
        <v>-0.013876040703052706</v>
      </c>
      <c r="O64" s="48">
        <f ca="1">IF($K64&lt;&gt;"",PRODUCT($K64:OFFSET($K64,-O$1,0))-1,"")</f>
        <v>-0.054125998225377</v>
      </c>
      <c r="P64" s="48">
        <f ca="1">IF($K64&lt;&gt;"",PRODUCT($K64:OFFSET($K64,-P$1,0))-1,"")</f>
        <v>-0.052444444444444516</v>
      </c>
      <c r="Q64" s="48">
        <f ca="1">IF($K64&lt;&gt;"",PRODUCT($K64:OFFSET($K64,-Q$1,0))-1,"")</f>
        <v>-0.0778546712802769</v>
      </c>
      <c r="R64" s="48">
        <f ca="1">IF($K64&lt;&gt;"",PRODUCT($K64:OFFSET($K64,-R$1,0))-1,"")</f>
        <v>-0.07304347826086965</v>
      </c>
      <c r="S64" s="41"/>
      <c r="T64" s="48"/>
      <c r="U64" s="74">
        <f t="shared" si="9"/>
      </c>
      <c r="V64" s="74">
        <f t="shared" si="10"/>
        <v>1</v>
      </c>
      <c r="W64" s="74">
        <f t="shared" si="11"/>
        <v>1</v>
      </c>
      <c r="X64" s="74">
        <f t="shared" si="12"/>
        <v>1</v>
      </c>
      <c r="Y64" s="74">
        <f t="shared" si="13"/>
        <v>1</v>
      </c>
      <c r="Z64" s="41"/>
      <c r="AA64" s="74">
        <f t="shared" si="4"/>
      </c>
      <c r="AB64" s="74">
        <f t="shared" si="5"/>
        <v>1</v>
      </c>
      <c r="AC64" s="74">
        <f t="shared" si="6"/>
        <v>1</v>
      </c>
      <c r="AD64" s="74">
        <f t="shared" si="7"/>
        <v>1</v>
      </c>
      <c r="AE64" s="74">
        <f t="shared" si="8"/>
        <v>1</v>
      </c>
    </row>
    <row r="65" spans="1:31" ht="12.75">
      <c r="A65" s="9">
        <f t="shared" si="0"/>
        <v>58</v>
      </c>
      <c r="C65" s="3">
        <v>40004</v>
      </c>
      <c r="D65" s="4">
        <v>10.74</v>
      </c>
      <c r="E65" s="4">
        <v>10.85</v>
      </c>
      <c r="F65" s="4">
        <v>10.6</v>
      </c>
      <c r="G65" s="4">
        <v>10.78</v>
      </c>
      <c r="H65" s="5">
        <v>70115100</v>
      </c>
      <c r="I65" s="29">
        <v>10.58</v>
      </c>
      <c r="K65" s="47">
        <f t="shared" si="1"/>
        <v>0.9924953095684803</v>
      </c>
      <c r="L65" s="23">
        <f t="shared" si="2"/>
        <v>70115.1</v>
      </c>
      <c r="M65" s="41"/>
      <c r="N65" s="48">
        <f ca="1">IF($K65&lt;&gt;"",PRODUCT($K65:OFFSET($K65,-N$1,0))-1,"")</f>
        <v>0.006660323501427312</v>
      </c>
      <c r="O65" s="48">
        <f ca="1">IF($K65&lt;&gt;"",PRODUCT($K65:OFFSET($K65,-O$1,0))-1,"")</f>
        <v>-0.02127659574468077</v>
      </c>
      <c r="P65" s="48">
        <f ca="1">IF($K65&lt;&gt;"",PRODUCT($K65:OFFSET($K65,-P$1,0))-1,"")</f>
        <v>-0.06122448979591821</v>
      </c>
      <c r="Q65" s="48">
        <f ca="1">IF($K65&lt;&gt;"",PRODUCT($K65:OFFSET($K65,-Q$1,0))-1,"")</f>
        <v>-0.059555555555555584</v>
      </c>
      <c r="R65" s="48">
        <f ca="1">IF($K65&lt;&gt;"",PRODUCT($K65:OFFSET($K65,-R$1,0))-1,"")</f>
        <v>-0.08477508650519039</v>
      </c>
      <c r="S65" s="41"/>
      <c r="T65" s="48"/>
      <c r="U65" s="74">
        <f t="shared" si="9"/>
      </c>
      <c r="V65" s="74">
        <f t="shared" si="10"/>
      </c>
      <c r="W65" s="74">
        <f t="shared" si="11"/>
      </c>
      <c r="X65" s="74">
        <f t="shared" si="12"/>
      </c>
      <c r="Y65" s="74">
        <f t="shared" si="13"/>
      </c>
      <c r="Z65" s="41"/>
      <c r="AA65" s="74">
        <f t="shared" si="4"/>
      </c>
      <c r="AB65" s="74">
        <f t="shared" si="5"/>
        <v>1</v>
      </c>
      <c r="AC65" s="74">
        <f t="shared" si="6"/>
        <v>1</v>
      </c>
      <c r="AD65" s="74">
        <f t="shared" si="7"/>
        <v>1</v>
      </c>
      <c r="AE65" s="74">
        <f t="shared" si="8"/>
        <v>1</v>
      </c>
    </row>
    <row r="66" spans="1:31" ht="12.75">
      <c r="A66" s="9">
        <f t="shared" si="0"/>
        <v>59</v>
      </c>
      <c r="C66" s="3">
        <v>40007</v>
      </c>
      <c r="D66" s="4">
        <v>10.88</v>
      </c>
      <c r="E66" s="4">
        <v>11.5</v>
      </c>
      <c r="F66" s="4">
        <v>10.87</v>
      </c>
      <c r="G66" s="4">
        <v>11.46</v>
      </c>
      <c r="H66" s="5">
        <v>101759200</v>
      </c>
      <c r="I66" s="29">
        <v>11.25</v>
      </c>
      <c r="K66" s="47">
        <f t="shared" si="1"/>
        <v>1.063327032136106</v>
      </c>
      <c r="L66" s="23">
        <f t="shared" si="2"/>
        <v>101759.2</v>
      </c>
      <c r="M66" s="41"/>
      <c r="N66" s="48">
        <f ca="1">IF($K66&lt;&gt;"",PRODUCT($K66:OFFSET($K66,-N$1,0))-1,"")</f>
        <v>0.055347091932457904</v>
      </c>
      <c r="O66" s="48">
        <f ca="1">IF($K66&lt;&gt;"",PRODUCT($K66:OFFSET($K66,-O$1,0))-1,"")</f>
        <v>0.07040913415794492</v>
      </c>
      <c r="P66" s="48">
        <f ca="1">IF($K66&lt;&gt;"",PRODUCT($K66:OFFSET($K66,-P$1,0))-1,"")</f>
        <v>0.040703052728954914</v>
      </c>
      <c r="Q66" s="48">
        <f ca="1">IF($K66&lt;&gt;"",PRODUCT($K66:OFFSET($K66,-Q$1,0))-1,"")</f>
        <v>-0.0017746228926350804</v>
      </c>
      <c r="R66" s="48">
        <f ca="1">IF($K66&lt;&gt;"",PRODUCT($K66:OFFSET($K66,-R$1,0))-1,"")</f>
        <v>0</v>
      </c>
      <c r="S66" s="41"/>
      <c r="T66" s="48"/>
      <c r="U66" s="74">
        <f t="shared" si="9"/>
        <v>1</v>
      </c>
      <c r="V66" s="74">
        <f t="shared" si="10"/>
        <v>1</v>
      </c>
      <c r="W66" s="74">
        <f t="shared" si="11"/>
        <v>1</v>
      </c>
      <c r="X66" s="74">
        <f t="shared" si="12"/>
      </c>
      <c r="Y66" s="74">
        <f t="shared" si="13"/>
      </c>
      <c r="Z66" s="41"/>
      <c r="AA66" s="74">
        <f t="shared" si="4"/>
        <v>1</v>
      </c>
      <c r="AB66" s="74">
        <f t="shared" si="5"/>
        <v>1</v>
      </c>
      <c r="AC66" s="74">
        <f t="shared" si="6"/>
        <v>1</v>
      </c>
      <c r="AD66" s="74">
        <f t="shared" si="7"/>
      </c>
      <c r="AE66" s="74">
        <f t="shared" si="8"/>
      </c>
    </row>
    <row r="67" spans="1:31" ht="12.75">
      <c r="A67" s="9">
        <f t="shared" si="0"/>
        <v>60</v>
      </c>
      <c r="C67" s="3">
        <v>40008</v>
      </c>
      <c r="D67" s="4">
        <v>11.57</v>
      </c>
      <c r="E67" s="4">
        <v>11.73</v>
      </c>
      <c r="F67" s="4">
        <v>11.46</v>
      </c>
      <c r="G67" s="4">
        <v>11.64</v>
      </c>
      <c r="H67" s="5">
        <v>71587300</v>
      </c>
      <c r="I67" s="29">
        <v>11.43</v>
      </c>
      <c r="K67" s="47">
        <f t="shared" si="1"/>
        <v>1.016</v>
      </c>
      <c r="L67" s="23">
        <f t="shared" si="2"/>
        <v>71587.3</v>
      </c>
      <c r="M67" s="41"/>
      <c r="N67" s="48">
        <f ca="1">IF($K67&lt;&gt;"",PRODUCT($K67:OFFSET($K67,-N$1,0))-1,"")</f>
        <v>0.08034026465028354</v>
      </c>
      <c r="O67" s="48">
        <f ca="1">IF($K67&lt;&gt;"",PRODUCT($K67:OFFSET($K67,-O$1,0))-1,"")</f>
        <v>0.07223264540337726</v>
      </c>
      <c r="P67" s="48">
        <f ca="1">IF($K67&lt;&gt;"",PRODUCT($K67:OFFSET($K67,-P$1,0))-1,"")</f>
        <v>0.08753568030447201</v>
      </c>
      <c r="Q67" s="48">
        <f ca="1">IF($K67&lt;&gt;"",PRODUCT($K67:OFFSET($K67,-Q$1,0))-1,"")</f>
        <v>0.057354301572618116</v>
      </c>
      <c r="R67" s="48">
        <f ca="1">IF($K67&lt;&gt;"",PRODUCT($K67:OFFSET($K67,-R$1,0))-1,"")</f>
        <v>0.014196983141082864</v>
      </c>
      <c r="S67" s="41"/>
      <c r="T67" s="48"/>
      <c r="U67" s="74">
        <f t="shared" si="9"/>
        <v>1</v>
      </c>
      <c r="V67" s="74">
        <f t="shared" si="10"/>
        <v>1</v>
      </c>
      <c r="W67" s="74">
        <f t="shared" si="11"/>
        <v>1</v>
      </c>
      <c r="X67" s="74">
        <f t="shared" si="12"/>
        <v>1</v>
      </c>
      <c r="Y67" s="74">
        <f t="shared" si="13"/>
      </c>
      <c r="Z67" s="41"/>
      <c r="AA67" s="74">
        <f t="shared" si="4"/>
        <v>1</v>
      </c>
      <c r="AB67" s="74">
        <f t="shared" si="5"/>
        <v>1</v>
      </c>
      <c r="AC67" s="74">
        <f t="shared" si="6"/>
        <v>1</v>
      </c>
      <c r="AD67" s="74">
        <f t="shared" si="7"/>
        <v>1</v>
      </c>
      <c r="AE67" s="74">
        <f t="shared" si="8"/>
      </c>
    </row>
    <row r="68" spans="1:31" ht="12.75">
      <c r="A68" s="9">
        <f t="shared" si="0"/>
        <v>61</v>
      </c>
      <c r="C68" s="3">
        <v>40009</v>
      </c>
      <c r="D68" s="4">
        <v>11.92</v>
      </c>
      <c r="E68" s="4">
        <v>12.28</v>
      </c>
      <c r="F68" s="4">
        <v>11.86</v>
      </c>
      <c r="G68" s="4">
        <v>12.24</v>
      </c>
      <c r="H68" s="5">
        <v>92244900</v>
      </c>
      <c r="I68" s="29">
        <v>12.01</v>
      </c>
      <c r="K68" s="47">
        <f t="shared" si="1"/>
        <v>1.0507436570428696</v>
      </c>
      <c r="L68" s="23">
        <f t="shared" si="2"/>
        <v>92244.9</v>
      </c>
      <c r="M68" s="41"/>
      <c r="N68" s="48">
        <f ca="1">IF($K68&lt;&gt;"",PRODUCT($K68:OFFSET($K68,-N$1,0))-1,"")</f>
        <v>0.06755555555555559</v>
      </c>
      <c r="O68" s="48">
        <f ca="1">IF($K68&lt;&gt;"",PRODUCT($K68:OFFSET($K68,-O$1,0))-1,"")</f>
        <v>0.13516068052930064</v>
      </c>
      <c r="P68" s="48">
        <f ca="1">IF($K68&lt;&gt;"",PRODUCT($K68:OFFSET($K68,-P$1,0))-1,"")</f>
        <v>0.12664165103189506</v>
      </c>
      <c r="Q68" s="48">
        <f ca="1">IF($K68&lt;&gt;"",PRODUCT($K68:OFFSET($K68,-Q$1,0))-1,"")</f>
        <v>0.14272121788772596</v>
      </c>
      <c r="R68" s="48">
        <f ca="1">IF($K68&lt;&gt;"",PRODUCT($K68:OFFSET($K68,-R$1,0))-1,"")</f>
        <v>0.11100832562442209</v>
      </c>
      <c r="S68" s="41"/>
      <c r="T68" s="48"/>
      <c r="U68" s="74">
        <f t="shared" si="9"/>
        <v>1</v>
      </c>
      <c r="V68" s="74">
        <f t="shared" si="10"/>
        <v>1</v>
      </c>
      <c r="W68" s="74">
        <f t="shared" si="11"/>
        <v>1</v>
      </c>
      <c r="X68" s="74">
        <f t="shared" si="12"/>
        <v>1</v>
      </c>
      <c r="Y68" s="74">
        <f t="shared" si="13"/>
        <v>1</v>
      </c>
      <c r="Z68" s="41"/>
      <c r="AA68" s="74">
        <f t="shared" si="4"/>
        <v>1</v>
      </c>
      <c r="AB68" s="74">
        <f t="shared" si="5"/>
        <v>1</v>
      </c>
      <c r="AC68" s="74">
        <f t="shared" si="6"/>
        <v>1</v>
      </c>
      <c r="AD68" s="74">
        <f t="shared" si="7"/>
        <v>1</v>
      </c>
      <c r="AE68" s="74">
        <f t="shared" si="8"/>
        <v>1</v>
      </c>
    </row>
    <row r="69" spans="1:31" ht="12.75">
      <c r="A69" s="9">
        <f t="shared" si="0"/>
        <v>62</v>
      </c>
      <c r="C69" s="3">
        <v>40010</v>
      </c>
      <c r="D69" s="4">
        <v>12.07</v>
      </c>
      <c r="E69" s="4">
        <v>12.5</v>
      </c>
      <c r="F69" s="4">
        <v>11.9</v>
      </c>
      <c r="G69" s="4">
        <v>12.4</v>
      </c>
      <c r="H69" s="5">
        <v>92452400</v>
      </c>
      <c r="I69" s="29">
        <v>12.17</v>
      </c>
      <c r="K69" s="47">
        <f t="shared" si="1"/>
        <v>1.0133222314737718</v>
      </c>
      <c r="L69" s="23">
        <f t="shared" si="2"/>
        <v>92452.4</v>
      </c>
      <c r="M69" s="41"/>
      <c r="N69" s="48">
        <f ca="1">IF($K69&lt;&gt;"",PRODUCT($K69:OFFSET($K69,-N$1,0))-1,"")</f>
        <v>0.06474190726159224</v>
      </c>
      <c r="O69" s="48">
        <f ca="1">IF($K69&lt;&gt;"",PRODUCT($K69:OFFSET($K69,-O$1,0))-1,"")</f>
        <v>0.08177777777777773</v>
      </c>
      <c r="P69" s="48">
        <f ca="1">IF($K69&lt;&gt;"",PRODUCT($K69:OFFSET($K69,-P$1,0))-1,"")</f>
        <v>0.1502835538752363</v>
      </c>
      <c r="Q69" s="48">
        <f ca="1">IF($K69&lt;&gt;"",PRODUCT($K69:OFFSET($K69,-Q$1,0))-1,"")</f>
        <v>0.14165103189493444</v>
      </c>
      <c r="R69" s="48">
        <f ca="1">IF($K69&lt;&gt;"",PRODUCT($K69:OFFSET($K69,-R$1,0))-1,"")</f>
        <v>0.1579448144624167</v>
      </c>
      <c r="S69" s="41"/>
      <c r="T69" s="48"/>
      <c r="U69" s="74">
        <f t="shared" si="9"/>
      </c>
      <c r="V69" s="74">
        <f t="shared" si="10"/>
      </c>
      <c r="W69" s="74">
        <f t="shared" si="11"/>
      </c>
      <c r="X69" s="74">
        <f t="shared" si="12"/>
      </c>
      <c r="Y69" s="74">
        <f t="shared" si="13"/>
      </c>
      <c r="Z69" s="41"/>
      <c r="AA69" s="74">
        <f t="shared" si="4"/>
        <v>1</v>
      </c>
      <c r="AB69" s="74">
        <f t="shared" si="5"/>
        <v>1</v>
      </c>
      <c r="AC69" s="74">
        <f t="shared" si="6"/>
        <v>1</v>
      </c>
      <c r="AD69" s="74">
        <f t="shared" si="7"/>
        <v>1</v>
      </c>
      <c r="AE69" s="74">
        <f t="shared" si="8"/>
        <v>1</v>
      </c>
    </row>
    <row r="70" spans="1:31" ht="12.75">
      <c r="A70" s="9">
        <f t="shared" si="0"/>
        <v>63</v>
      </c>
      <c r="C70" s="3">
        <v>40011</v>
      </c>
      <c r="D70" s="4">
        <v>11.91</v>
      </c>
      <c r="E70" s="4">
        <v>11.98</v>
      </c>
      <c r="F70" s="4">
        <v>11.55</v>
      </c>
      <c r="G70" s="4">
        <v>11.65</v>
      </c>
      <c r="H70" s="5">
        <v>180910100</v>
      </c>
      <c r="I70" s="29">
        <v>11.44</v>
      </c>
      <c r="K70" s="47">
        <f t="shared" si="1"/>
        <v>0.9400164338537387</v>
      </c>
      <c r="L70" s="23">
        <f t="shared" si="2"/>
        <v>180910.1</v>
      </c>
      <c r="M70" s="41"/>
      <c r="N70" s="48">
        <f ca="1">IF($K70&lt;&gt;"",PRODUCT($K70:OFFSET($K70,-N$1,0))-1,"")</f>
        <v>-0.04746044962531237</v>
      </c>
      <c r="O70" s="48">
        <f ca="1">IF($K70&lt;&gt;"",PRODUCT($K70:OFFSET($K70,-O$1,0))-1,"")</f>
        <v>0.0008748906386699673</v>
      </c>
      <c r="P70" s="48">
        <f ca="1">IF($K70&lt;&gt;"",PRODUCT($K70:OFFSET($K70,-P$1,0))-1,"")</f>
        <v>0.01688888888888873</v>
      </c>
      <c r="Q70" s="48">
        <f ca="1">IF($K70&lt;&gt;"",PRODUCT($K70:OFFSET($K70,-Q$1,0))-1,"")</f>
        <v>0.08128544423440442</v>
      </c>
      <c r="R70" s="48">
        <f ca="1">IF($K70&lt;&gt;"",PRODUCT($K70:OFFSET($K70,-R$1,0))-1,"")</f>
        <v>0.07317073170731714</v>
      </c>
      <c r="S70" s="41"/>
      <c r="T70" s="48"/>
      <c r="U70" s="74">
        <f t="shared" si="9"/>
        <v>1</v>
      </c>
      <c r="V70" s="74">
        <f t="shared" si="10"/>
      </c>
      <c r="W70" s="74">
        <f t="shared" si="11"/>
      </c>
      <c r="X70" s="74">
        <f t="shared" si="12"/>
      </c>
      <c r="Y70" s="74">
        <f t="shared" si="13"/>
      </c>
      <c r="Z70" s="41"/>
      <c r="AA70" s="74">
        <f t="shared" si="4"/>
        <v>1</v>
      </c>
      <c r="AB70" s="74">
        <f t="shared" si="5"/>
      </c>
      <c r="AC70" s="74">
        <f t="shared" si="6"/>
      </c>
      <c r="AD70" s="74">
        <f t="shared" si="7"/>
        <v>1</v>
      </c>
      <c r="AE70" s="74">
        <f t="shared" si="8"/>
        <v>1</v>
      </c>
    </row>
    <row r="71" spans="1:31" ht="12.75">
      <c r="A71" s="9">
        <f t="shared" si="0"/>
        <v>64</v>
      </c>
      <c r="C71" s="3">
        <v>40014</v>
      </c>
      <c r="D71" s="4">
        <v>11.71</v>
      </c>
      <c r="E71" s="4">
        <v>11.93</v>
      </c>
      <c r="F71" s="4">
        <v>11.58</v>
      </c>
      <c r="G71" s="4">
        <v>11.67</v>
      </c>
      <c r="H71" s="5">
        <v>94415500</v>
      </c>
      <c r="I71" s="29">
        <v>11.45</v>
      </c>
      <c r="K71" s="47">
        <f t="shared" si="1"/>
        <v>1.0008741258741258</v>
      </c>
      <c r="L71" s="23">
        <f t="shared" si="2"/>
        <v>94415.5</v>
      </c>
      <c r="M71" s="41"/>
      <c r="N71" s="48">
        <f ca="1">IF($K71&lt;&gt;"",PRODUCT($K71:OFFSET($K71,-N$1,0))-1,"")</f>
        <v>-0.05916187345932633</v>
      </c>
      <c r="O71" s="48">
        <f ca="1">IF($K71&lt;&gt;"",PRODUCT($K71:OFFSET($K71,-O$1,0))-1,"")</f>
        <v>-0.04662781015820172</v>
      </c>
      <c r="P71" s="48">
        <f ca="1">IF($K71&lt;&gt;"",PRODUCT($K71:OFFSET($K71,-P$1,0))-1,"")</f>
        <v>0.0017497812773401566</v>
      </c>
      <c r="Q71" s="48">
        <f ca="1">IF($K71&lt;&gt;"",PRODUCT($K71:OFFSET($K71,-Q$1,0))-1,"")</f>
        <v>0.01777777777777767</v>
      </c>
      <c r="R71" s="48">
        <f ca="1">IF($K71&lt;&gt;"",PRODUCT($K71:OFFSET($K71,-R$1,0))-1,"")</f>
        <v>0.0822306238185253</v>
      </c>
      <c r="S71" s="41"/>
      <c r="T71" s="48"/>
      <c r="U71" s="74">
        <f t="shared" si="9"/>
        <v>1</v>
      </c>
      <c r="V71" s="74">
        <f t="shared" si="10"/>
        <v>1</v>
      </c>
      <c r="W71" s="74">
        <f t="shared" si="11"/>
      </c>
      <c r="X71" s="74">
        <f t="shared" si="12"/>
      </c>
      <c r="Y71" s="74">
        <f t="shared" si="13"/>
      </c>
      <c r="Z71" s="41"/>
      <c r="AA71" s="74">
        <f t="shared" si="4"/>
        <v>1</v>
      </c>
      <c r="AB71" s="74">
        <f t="shared" si="5"/>
        <v>1</v>
      </c>
      <c r="AC71" s="74">
        <f t="shared" si="6"/>
      </c>
      <c r="AD71" s="74">
        <f t="shared" si="7"/>
      </c>
      <c r="AE71" s="74">
        <f t="shared" si="8"/>
        <v>1</v>
      </c>
    </row>
    <row r="72" spans="1:31" ht="12.75">
      <c r="A72" s="9">
        <f t="shared" si="0"/>
        <v>65</v>
      </c>
      <c r="C72" s="3">
        <v>40015</v>
      </c>
      <c r="D72" s="4">
        <v>11.78</v>
      </c>
      <c r="E72" s="4">
        <v>11.81</v>
      </c>
      <c r="F72" s="4">
        <v>11.32</v>
      </c>
      <c r="G72" s="4">
        <v>11.47</v>
      </c>
      <c r="H72" s="5">
        <v>101208000</v>
      </c>
      <c r="I72" s="29">
        <v>11.26</v>
      </c>
      <c r="K72" s="47">
        <f t="shared" si="1"/>
        <v>0.9834061135371179</v>
      </c>
      <c r="L72" s="23">
        <f t="shared" si="2"/>
        <v>101208</v>
      </c>
      <c r="M72" s="41"/>
      <c r="N72" s="48">
        <f ca="1">IF($K72&lt;&gt;"",PRODUCT($K72:OFFSET($K72,-N$1,0))-1,"")</f>
        <v>-0.01573426573426573</v>
      </c>
      <c r="O72" s="48">
        <f ca="1">IF($K72&lt;&gt;"",PRODUCT($K72:OFFSET($K72,-O$1,0))-1,"")</f>
        <v>-0.07477403451109299</v>
      </c>
      <c r="P72" s="48">
        <f ca="1">IF($K72&lt;&gt;"",PRODUCT($K72:OFFSET($K72,-P$1,0))-1,"")</f>
        <v>-0.06244796003330577</v>
      </c>
      <c r="Q72" s="48">
        <f ca="1">IF($K72&lt;&gt;"",PRODUCT($K72:OFFSET($K72,-Q$1,0))-1,"")</f>
        <v>-0.014873140857392997</v>
      </c>
      <c r="R72" s="48">
        <f ca="1">IF($K72&lt;&gt;"",PRODUCT($K72:OFFSET($K72,-R$1,0))-1,"")</f>
        <v>0.000888888888888717</v>
      </c>
      <c r="S72" s="41"/>
      <c r="T72" s="48"/>
      <c r="U72" s="74">
        <f t="shared" si="9"/>
      </c>
      <c r="V72" s="74">
        <f t="shared" si="10"/>
      </c>
      <c r="W72" s="74">
        <f t="shared" si="11"/>
      </c>
      <c r="X72" s="74">
        <f t="shared" si="12"/>
      </c>
      <c r="Y72" s="74">
        <f t="shared" si="13"/>
      </c>
      <c r="Z72" s="41"/>
      <c r="AA72" s="74">
        <f t="shared" si="4"/>
      </c>
      <c r="AB72" s="74">
        <f t="shared" si="5"/>
        <v>1</v>
      </c>
      <c r="AC72" s="74">
        <f t="shared" si="6"/>
        <v>1</v>
      </c>
      <c r="AD72" s="74">
        <f t="shared" si="7"/>
      </c>
      <c r="AE72" s="74">
        <f t="shared" si="8"/>
      </c>
    </row>
    <row r="73" spans="1:31" ht="12.75">
      <c r="A73" s="9">
        <f t="shared" si="0"/>
        <v>66</v>
      </c>
      <c r="C73" s="3">
        <v>40016</v>
      </c>
      <c r="D73" s="4">
        <v>11.36</v>
      </c>
      <c r="E73" s="4">
        <v>11.74</v>
      </c>
      <c r="F73" s="4">
        <v>11.25</v>
      </c>
      <c r="G73" s="4">
        <v>11.63</v>
      </c>
      <c r="H73" s="5">
        <v>78154900</v>
      </c>
      <c r="I73" s="29">
        <v>11.42</v>
      </c>
      <c r="K73" s="47">
        <f t="shared" si="1"/>
        <v>1.014209591474245</v>
      </c>
      <c r="L73" s="23">
        <f t="shared" si="2"/>
        <v>78154.9</v>
      </c>
      <c r="M73" s="41"/>
      <c r="N73" s="48">
        <f ca="1">IF($K73&lt;&gt;"",PRODUCT($K73:OFFSET($K73,-N$1,0))-1,"")</f>
        <v>-0.0026200873362445254</v>
      </c>
      <c r="O73" s="48">
        <f ca="1">IF($K73&lt;&gt;"",PRODUCT($K73:OFFSET($K73,-O$1,0))-1,"")</f>
        <v>-0.0017482517482517723</v>
      </c>
      <c r="P73" s="48">
        <f ca="1">IF($K73&lt;&gt;"",PRODUCT($K73:OFFSET($K73,-P$1,0))-1,"")</f>
        <v>-0.061626951520131645</v>
      </c>
      <c r="Q73" s="48">
        <f ca="1">IF($K73&lt;&gt;"",PRODUCT($K73:OFFSET($K73,-Q$1,0))-1,"")</f>
        <v>-0.04912572855953401</v>
      </c>
      <c r="R73" s="48">
        <f ca="1">IF($K73&lt;&gt;"",PRODUCT($K73:OFFSET($K73,-R$1,0))-1,"")</f>
        <v>-0.0008748906386704114</v>
      </c>
      <c r="S73" s="41"/>
      <c r="T73" s="48"/>
      <c r="U73" s="74">
        <f t="shared" si="9"/>
      </c>
      <c r="V73" s="74">
        <f t="shared" si="10"/>
      </c>
      <c r="W73" s="74">
        <f t="shared" si="11"/>
      </c>
      <c r="X73" s="74">
        <f t="shared" si="12"/>
      </c>
      <c r="Y73" s="74">
        <f t="shared" si="13"/>
      </c>
      <c r="Z73" s="41"/>
      <c r="AA73" s="74">
        <f t="shared" si="4"/>
      </c>
      <c r="AB73" s="74">
        <f t="shared" si="5"/>
      </c>
      <c r="AC73" s="74">
        <f t="shared" si="6"/>
        <v>1</v>
      </c>
      <c r="AD73" s="74">
        <f t="shared" si="7"/>
        <v>1</v>
      </c>
      <c r="AE73" s="74">
        <f t="shared" si="8"/>
      </c>
    </row>
    <row r="74" spans="1:31" ht="12.75">
      <c r="A74" s="9">
        <f aca="true" t="shared" si="14" ref="A74:A137">1+A73</f>
        <v>67</v>
      </c>
      <c r="C74" s="3">
        <v>40017</v>
      </c>
      <c r="D74" s="4">
        <v>11.65</v>
      </c>
      <c r="E74" s="4">
        <v>12.08</v>
      </c>
      <c r="F74" s="4">
        <v>11.57</v>
      </c>
      <c r="G74" s="4">
        <v>11.95</v>
      </c>
      <c r="H74" s="5">
        <v>102342500</v>
      </c>
      <c r="I74" s="29">
        <v>11.73</v>
      </c>
      <c r="K74" s="47">
        <f aca="true" t="shared" si="15" ref="K74:K137">IF(G74&lt;&gt;"",I74/I73,"")</f>
        <v>1.0271453590192645</v>
      </c>
      <c r="L74" s="23">
        <f aca="true" t="shared" si="16" ref="L74:L137">IF(G74&lt;&gt;"",H74/1000,"")</f>
        <v>102342.5</v>
      </c>
      <c r="M74" s="41"/>
      <c r="N74" s="48">
        <f ca="1">IF($K74&lt;&gt;"",PRODUCT($K74:OFFSET($K74,-N$1,0))-1,"")</f>
        <v>0.04174067495559508</v>
      </c>
      <c r="O74" s="48">
        <f ca="1">IF($K74&lt;&gt;"",PRODUCT($K74:OFFSET($K74,-O$1,0))-1,"")</f>
        <v>0.024454148471615866</v>
      </c>
      <c r="P74" s="48">
        <f ca="1">IF($K74&lt;&gt;"",PRODUCT($K74:OFFSET($K74,-P$1,0))-1,"")</f>
        <v>0.02534965034965042</v>
      </c>
      <c r="Q74" s="48">
        <f ca="1">IF($K74&lt;&gt;"",PRODUCT($K74:OFFSET($K74,-Q$1,0))-1,"")</f>
        <v>-0.03615447822514395</v>
      </c>
      <c r="R74" s="48">
        <f ca="1">IF($K74&lt;&gt;"",PRODUCT($K74:OFFSET($K74,-R$1,0))-1,"")</f>
        <v>-0.023313905079101027</v>
      </c>
      <c r="S74" s="41"/>
      <c r="T74" s="48"/>
      <c r="U74" s="74">
        <f t="shared" si="9"/>
      </c>
      <c r="V74" s="74">
        <f t="shared" si="10"/>
      </c>
      <c r="W74" s="74">
        <f t="shared" si="11"/>
      </c>
      <c r="X74" s="74">
        <f t="shared" si="12"/>
        <v>1</v>
      </c>
      <c r="Y74" s="74">
        <f t="shared" si="13"/>
        <v>1</v>
      </c>
      <c r="Z74" s="41"/>
      <c r="AA74" s="74">
        <f t="shared" si="4"/>
        <v>1</v>
      </c>
      <c r="AB74" s="74">
        <f t="shared" si="5"/>
        <v>1</v>
      </c>
      <c r="AC74" s="74">
        <f t="shared" si="6"/>
        <v>1</v>
      </c>
      <c r="AD74" s="74">
        <f t="shared" si="7"/>
        <v>1</v>
      </c>
      <c r="AE74" s="74">
        <f t="shared" si="8"/>
        <v>1</v>
      </c>
    </row>
    <row r="75" spans="1:31" ht="12.75">
      <c r="A75" s="9">
        <f t="shared" si="14"/>
        <v>68</v>
      </c>
      <c r="C75" s="3">
        <v>40018</v>
      </c>
      <c r="D75" s="4">
        <v>11.89</v>
      </c>
      <c r="E75" s="4">
        <v>12.05</v>
      </c>
      <c r="F75" s="4">
        <v>11.78</v>
      </c>
      <c r="G75" s="4">
        <v>12.03</v>
      </c>
      <c r="H75" s="5">
        <v>59733800</v>
      </c>
      <c r="I75" s="29">
        <v>11.81</v>
      </c>
      <c r="K75" s="47">
        <f t="shared" si="15"/>
        <v>1.0068201193520887</v>
      </c>
      <c r="L75" s="23">
        <f t="shared" si="16"/>
        <v>59733.8</v>
      </c>
      <c r="M75" s="41"/>
      <c r="N75" s="48">
        <f ca="1">IF($K75&lt;&gt;"",PRODUCT($K75:OFFSET($K75,-N$1,0))-1,"")</f>
        <v>0.034150612959719995</v>
      </c>
      <c r="O75" s="48">
        <f ca="1">IF($K75&lt;&gt;"",PRODUCT($K75:OFFSET($K75,-O$1,0))-1,"")</f>
        <v>0.04884547069271772</v>
      </c>
      <c r="P75" s="48">
        <f ca="1">IF($K75&lt;&gt;"",PRODUCT($K75:OFFSET($K75,-P$1,0))-1,"")</f>
        <v>0.03144104803493475</v>
      </c>
      <c r="Q75" s="48">
        <f ca="1">IF($K75&lt;&gt;"",PRODUCT($K75:OFFSET($K75,-Q$1,0))-1,"")</f>
        <v>0.03234265734265751</v>
      </c>
      <c r="R75" s="48">
        <f ca="1">IF($K75&lt;&gt;"",PRODUCT($K75:OFFSET($K75,-R$1,0))-1,"")</f>
        <v>-0.02958093672966322</v>
      </c>
      <c r="S75" s="41"/>
      <c r="T75" s="48"/>
      <c r="U75" s="74">
        <f t="shared" si="9"/>
        <v>1</v>
      </c>
      <c r="V75" s="74">
        <f t="shared" si="10"/>
        <v>1</v>
      </c>
      <c r="W75" s="74">
        <f t="shared" si="11"/>
        <v>1</v>
      </c>
      <c r="X75" s="74">
        <f t="shared" si="12"/>
        <v>1</v>
      </c>
      <c r="Y75" s="74">
        <f t="shared" si="13"/>
      </c>
      <c r="Z75" s="41"/>
      <c r="AA75" s="74">
        <f t="shared" si="4"/>
        <v>1</v>
      </c>
      <c r="AB75" s="74">
        <f t="shared" si="5"/>
        <v>1</v>
      </c>
      <c r="AC75" s="74">
        <f t="shared" si="6"/>
        <v>1</v>
      </c>
      <c r="AD75" s="74">
        <f t="shared" si="7"/>
        <v>1</v>
      </c>
      <c r="AE75" s="74">
        <f t="shared" si="8"/>
        <v>1</v>
      </c>
    </row>
    <row r="76" spans="1:31" ht="12.75">
      <c r="A76" s="9">
        <f t="shared" si="14"/>
        <v>69</v>
      </c>
      <c r="C76" s="3">
        <v>40021</v>
      </c>
      <c r="D76" s="4">
        <v>12.17</v>
      </c>
      <c r="E76" s="4">
        <v>12.38</v>
      </c>
      <c r="F76" s="4">
        <v>12.03</v>
      </c>
      <c r="G76" s="4">
        <v>12.32</v>
      </c>
      <c r="H76" s="5">
        <v>76994500</v>
      </c>
      <c r="I76" s="29">
        <v>12.09</v>
      </c>
      <c r="K76" s="47">
        <f t="shared" si="15"/>
        <v>1.0237087214225233</v>
      </c>
      <c r="L76" s="23">
        <f t="shared" si="16"/>
        <v>76994.5</v>
      </c>
      <c r="M76" s="41"/>
      <c r="N76" s="48">
        <f ca="1">IF($K76&lt;&gt;"",PRODUCT($K76:OFFSET($K76,-N$1,0))-1,"")</f>
        <v>0.03069053708439906</v>
      </c>
      <c r="O76" s="48">
        <f ca="1">IF($K76&lt;&gt;"",PRODUCT($K76:OFFSET($K76,-O$1,0))-1,"")</f>
        <v>0.05866900175131384</v>
      </c>
      <c r="P76" s="48">
        <f ca="1">IF($K76&lt;&gt;"",PRODUCT($K76:OFFSET($K76,-P$1,0))-1,"")</f>
        <v>0.07371225577264662</v>
      </c>
      <c r="Q76" s="48">
        <f ca="1">IF($K76&lt;&gt;"",PRODUCT($K76:OFFSET($K76,-Q$1,0))-1,"")</f>
        <v>0.055895196506550615</v>
      </c>
      <c r="R76" s="48">
        <f ca="1">IF($K76&lt;&gt;"",PRODUCT($K76:OFFSET($K76,-R$1,0))-1,"")</f>
        <v>0.0568181818181821</v>
      </c>
      <c r="S76" s="41"/>
      <c r="T76" s="48"/>
      <c r="U76" s="74">
        <f t="shared" si="9"/>
        <v>1</v>
      </c>
      <c r="V76" s="74">
        <f t="shared" si="10"/>
        <v>1</v>
      </c>
      <c r="W76" s="74">
        <f t="shared" si="11"/>
        <v>1</v>
      </c>
      <c r="X76" s="74">
        <f t="shared" si="12"/>
        <v>1</v>
      </c>
      <c r="Y76" s="74">
        <f t="shared" si="13"/>
        <v>1</v>
      </c>
      <c r="Z76" s="41"/>
      <c r="AA76" s="74">
        <f t="shared" si="4"/>
        <v>1</v>
      </c>
      <c r="AB76" s="74">
        <f t="shared" si="5"/>
        <v>1</v>
      </c>
      <c r="AC76" s="74">
        <f t="shared" si="6"/>
        <v>1</v>
      </c>
      <c r="AD76" s="74">
        <f t="shared" si="7"/>
        <v>1</v>
      </c>
      <c r="AE76" s="74">
        <f t="shared" si="8"/>
        <v>1</v>
      </c>
    </row>
    <row r="77" spans="1:31" ht="12.75">
      <c r="A77" s="9">
        <f t="shared" si="14"/>
        <v>70</v>
      </c>
      <c r="C77" s="3">
        <v>40022</v>
      </c>
      <c r="D77" s="4">
        <v>12.25</v>
      </c>
      <c r="E77" s="4">
        <v>12.7</v>
      </c>
      <c r="F77" s="4">
        <v>12.18</v>
      </c>
      <c r="G77" s="4">
        <v>12.52</v>
      </c>
      <c r="H77" s="5">
        <v>105512900</v>
      </c>
      <c r="I77" s="29">
        <v>12.29</v>
      </c>
      <c r="K77" s="47">
        <f t="shared" si="15"/>
        <v>1.0165425971877584</v>
      </c>
      <c r="L77" s="23">
        <f t="shared" si="16"/>
        <v>105512.9</v>
      </c>
      <c r="M77" s="41"/>
      <c r="N77" s="48">
        <f ca="1">IF($K77&lt;&gt;"",PRODUCT($K77:OFFSET($K77,-N$1,0))-1,"")</f>
        <v>0.040643522438611246</v>
      </c>
      <c r="O77" s="48">
        <f ca="1">IF($K77&lt;&gt;"",PRODUCT($K77:OFFSET($K77,-O$1,0))-1,"")</f>
        <v>0.04774083546462071</v>
      </c>
      <c r="P77" s="48">
        <f ca="1">IF($K77&lt;&gt;"",PRODUCT($K77:OFFSET($K77,-P$1,0))-1,"")</f>
        <v>0.07618213660245221</v>
      </c>
      <c r="Q77" s="48">
        <f ca="1">IF($K77&lt;&gt;"",PRODUCT($K77:OFFSET($K77,-Q$1,0))-1,"")</f>
        <v>0.09147424511545288</v>
      </c>
      <c r="R77" s="48">
        <f ca="1">IF($K77&lt;&gt;"",PRODUCT($K77:OFFSET($K77,-R$1,0))-1,"")</f>
        <v>0.0733624454148476</v>
      </c>
      <c r="S77" s="41"/>
      <c r="T77" s="48"/>
      <c r="U77" s="74">
        <f t="shared" si="9"/>
      </c>
      <c r="V77" s="74">
        <f t="shared" si="10"/>
      </c>
      <c r="W77" s="74">
        <f t="shared" si="11"/>
      </c>
      <c r="X77" s="74">
        <f t="shared" si="12"/>
      </c>
      <c r="Y77" s="74">
        <f t="shared" si="13"/>
      </c>
      <c r="Z77" s="41"/>
      <c r="AA77" s="74">
        <f t="shared" si="4"/>
        <v>1</v>
      </c>
      <c r="AB77" s="74">
        <f t="shared" si="5"/>
        <v>1</v>
      </c>
      <c r="AC77" s="74">
        <f t="shared" si="6"/>
        <v>1</v>
      </c>
      <c r="AD77" s="74">
        <f t="shared" si="7"/>
        <v>1</v>
      </c>
      <c r="AE77" s="74">
        <f t="shared" si="8"/>
        <v>1</v>
      </c>
    </row>
    <row r="78" spans="1:31" ht="12.75">
      <c r="A78" s="9">
        <f t="shared" si="14"/>
        <v>71</v>
      </c>
      <c r="C78" s="3">
        <v>40023</v>
      </c>
      <c r="D78" s="4">
        <v>12.44</v>
      </c>
      <c r="E78" s="4">
        <v>12.44</v>
      </c>
      <c r="F78" s="4">
        <v>12.11</v>
      </c>
      <c r="G78" s="4">
        <v>12.26</v>
      </c>
      <c r="H78" s="5">
        <v>80036300</v>
      </c>
      <c r="I78" s="29">
        <v>12.03</v>
      </c>
      <c r="K78" s="47">
        <f t="shared" si="15"/>
        <v>0.9788445890968267</v>
      </c>
      <c r="L78" s="23">
        <f t="shared" si="16"/>
        <v>80036.3</v>
      </c>
      <c r="M78" s="41"/>
      <c r="N78" s="48">
        <f ca="1">IF($K78&lt;&gt;"",PRODUCT($K78:OFFSET($K78,-N$1,0))-1,"")</f>
        <v>-0.00496277915632759</v>
      </c>
      <c r="O78" s="48">
        <f ca="1">IF($K78&lt;&gt;"",PRODUCT($K78:OFFSET($K78,-O$1,0))-1,"")</f>
        <v>0.018628281117696766</v>
      </c>
      <c r="P78" s="48">
        <f ca="1">IF($K78&lt;&gt;"",PRODUCT($K78:OFFSET($K78,-P$1,0))-1,"")</f>
        <v>0.025575447570332477</v>
      </c>
      <c r="Q78" s="48">
        <f ca="1">IF($K78&lt;&gt;"",PRODUCT($K78:OFFSET($K78,-Q$1,0))-1,"")</f>
        <v>0.05341506129597229</v>
      </c>
      <c r="R78" s="48">
        <f ca="1">IF($K78&lt;&gt;"",PRODUCT($K78:OFFSET($K78,-R$1,0))-1,"")</f>
        <v>0.06838365896980458</v>
      </c>
      <c r="S78" s="41"/>
      <c r="T78" s="48"/>
      <c r="U78" s="74">
        <f t="shared" si="9"/>
      </c>
      <c r="V78" s="74">
        <f t="shared" si="10"/>
      </c>
      <c r="W78" s="74">
        <f t="shared" si="11"/>
        <v>1</v>
      </c>
      <c r="X78" s="74">
        <f t="shared" si="12"/>
        <v>1</v>
      </c>
      <c r="Y78" s="74">
        <f t="shared" si="13"/>
        <v>1</v>
      </c>
      <c r="Z78" s="41"/>
      <c r="AA78" s="74">
        <f aca="true" t="shared" si="17" ref="AA78:AA141">IF($K79&lt;&gt;"",IF(OR(N78&gt;$Q$5,N78&lt;-$Q$5),1,""),"")</f>
      </c>
      <c r="AB78" s="74">
        <f aca="true" t="shared" si="18" ref="AB78:AB141">IF($K79&lt;&gt;"",IF(OR(O78&gt;$Q$5,O78&lt;-$Q$5),1,""),"")</f>
      </c>
      <c r="AC78" s="74">
        <f aca="true" t="shared" si="19" ref="AC78:AC141">IF($K79&lt;&gt;"",IF(OR(P78&gt;$Q$5,P78&lt;-$Q$5),1,""),"")</f>
        <v>1</v>
      </c>
      <c r="AD78" s="74">
        <f aca="true" t="shared" si="20" ref="AD78:AD141">IF($K79&lt;&gt;"",IF(OR(Q78&gt;$Q$5,Q78&lt;-$Q$5),1,""),"")</f>
        <v>1</v>
      </c>
      <c r="AE78" s="74">
        <f aca="true" t="shared" si="21" ref="AE78:AE141">IF($K79&lt;&gt;"",IF(OR(R78&gt;$Q$5,R78&lt;-$Q$5),1,""),"")</f>
        <v>1</v>
      </c>
    </row>
    <row r="79" spans="1:31" ht="12.75">
      <c r="A79" s="9">
        <f t="shared" si="14"/>
        <v>72</v>
      </c>
      <c r="C79" s="3">
        <v>40024</v>
      </c>
      <c r="D79" s="4">
        <v>13.01</v>
      </c>
      <c r="E79" s="4">
        <v>13.37</v>
      </c>
      <c r="F79" s="4">
        <v>12.97</v>
      </c>
      <c r="G79" s="4">
        <v>13.11</v>
      </c>
      <c r="H79" s="5">
        <v>169052800</v>
      </c>
      <c r="I79" s="29">
        <v>12.87</v>
      </c>
      <c r="K79" s="47">
        <f t="shared" si="15"/>
        <v>1.0698254364089776</v>
      </c>
      <c r="L79" s="23">
        <f t="shared" si="16"/>
        <v>169052.8</v>
      </c>
      <c r="M79" s="41"/>
      <c r="N79" s="48">
        <f ca="1">IF($K79&lt;&gt;"",PRODUCT($K79:OFFSET($K79,-N$1,0))-1,"")</f>
        <v>0.047192839707079104</v>
      </c>
      <c r="O79" s="48">
        <f ca="1">IF($K79&lt;&gt;"",PRODUCT($K79:OFFSET($K79,-O$1,0))-1,"")</f>
        <v>0.06451612903225801</v>
      </c>
      <c r="P79" s="48">
        <f ca="1">IF($K79&lt;&gt;"",PRODUCT($K79:OFFSET($K79,-P$1,0))-1,"")</f>
        <v>0.08975444538526678</v>
      </c>
      <c r="Q79" s="48">
        <f ca="1">IF($K79&lt;&gt;"",PRODUCT($K79:OFFSET($K79,-Q$1,0))-1,"")</f>
        <v>0.09718670076726355</v>
      </c>
      <c r="R79" s="48">
        <f ca="1">IF($K79&lt;&gt;"",PRODUCT($K79:OFFSET($K79,-R$1,0))-1,"")</f>
        <v>0.1269702276707534</v>
      </c>
      <c r="S79" s="41"/>
      <c r="T79" s="48"/>
      <c r="U79" s="74">
        <f aca="true" t="shared" si="22" ref="U79:U142">IF($K80&lt;&gt;"",IF(AND((N79-$Q$5)*($K80-1-$Q$6)&gt;0,AA79=1),1,""),"")</f>
        <v>1</v>
      </c>
      <c r="V79" s="74">
        <f t="shared" si="10"/>
        <v>1</v>
      </c>
      <c r="W79" s="74">
        <f t="shared" si="11"/>
        <v>1</v>
      </c>
      <c r="X79" s="74">
        <f t="shared" si="12"/>
        <v>1</v>
      </c>
      <c r="Y79" s="74">
        <f t="shared" si="13"/>
        <v>1</v>
      </c>
      <c r="Z79" s="41"/>
      <c r="AA79" s="74">
        <f t="shared" si="17"/>
        <v>1</v>
      </c>
      <c r="AB79" s="74">
        <f t="shared" si="18"/>
        <v>1</v>
      </c>
      <c r="AC79" s="74">
        <f t="shared" si="19"/>
        <v>1</v>
      </c>
      <c r="AD79" s="74">
        <f t="shared" si="20"/>
        <v>1</v>
      </c>
      <c r="AE79" s="74">
        <f t="shared" si="21"/>
        <v>1</v>
      </c>
    </row>
    <row r="80" spans="1:31" ht="12.75">
      <c r="A80" s="9">
        <f t="shared" si="14"/>
        <v>73</v>
      </c>
      <c r="C80" s="3">
        <v>40025</v>
      </c>
      <c r="D80" s="4">
        <v>13.24</v>
      </c>
      <c r="E80" s="4">
        <v>13.45</v>
      </c>
      <c r="F80" s="4">
        <v>13.15</v>
      </c>
      <c r="G80" s="4">
        <v>13.4</v>
      </c>
      <c r="H80" s="5">
        <v>109292200</v>
      </c>
      <c r="I80" s="29">
        <v>13.15</v>
      </c>
      <c r="K80" s="47">
        <f t="shared" si="15"/>
        <v>1.0217560217560218</v>
      </c>
      <c r="L80" s="23">
        <f t="shared" si="16"/>
        <v>109292.2</v>
      </c>
      <c r="M80" s="41"/>
      <c r="N80" s="48">
        <f ca="1">IF($K80&lt;&gt;"",PRODUCT($K80:OFFSET($K80,-N$1,0))-1,"")</f>
        <v>0.09310058187863679</v>
      </c>
      <c r="O80" s="48">
        <f ca="1">IF($K80&lt;&gt;"",PRODUCT($K80:OFFSET($K80,-O$1,0))-1,"")</f>
        <v>0.06997558991049657</v>
      </c>
      <c r="P80" s="48">
        <f ca="1">IF($K80&lt;&gt;"",PRODUCT($K80:OFFSET($K80,-P$1,0))-1,"")</f>
        <v>0.08767576509511987</v>
      </c>
      <c r="Q80" s="48">
        <f ca="1">IF($K80&lt;&gt;"",PRODUCT($K80:OFFSET($K80,-Q$1,0))-1,"")</f>
        <v>0.11346316680779012</v>
      </c>
      <c r="R80" s="48">
        <f ca="1">IF($K80&lt;&gt;"",PRODUCT($K80:OFFSET($K80,-R$1,0))-1,"")</f>
        <v>0.1210571184995739</v>
      </c>
      <c r="S80" s="41"/>
      <c r="T80" s="48"/>
      <c r="U80" s="74">
        <f t="shared" si="22"/>
        <v>1</v>
      </c>
      <c r="V80" s="74">
        <f t="shared" si="10"/>
        <v>1</v>
      </c>
      <c r="W80" s="74">
        <f t="shared" si="11"/>
        <v>1</v>
      </c>
      <c r="X80" s="74">
        <f t="shared" si="12"/>
        <v>1</v>
      </c>
      <c r="Y80" s="74">
        <f t="shared" si="13"/>
        <v>1</v>
      </c>
      <c r="Z80" s="41"/>
      <c r="AA80" s="74">
        <f t="shared" si="17"/>
        <v>1</v>
      </c>
      <c r="AB80" s="74">
        <f t="shared" si="18"/>
        <v>1</v>
      </c>
      <c r="AC80" s="74">
        <f t="shared" si="19"/>
        <v>1</v>
      </c>
      <c r="AD80" s="74">
        <f t="shared" si="20"/>
        <v>1</v>
      </c>
      <c r="AE80" s="74">
        <f t="shared" si="21"/>
        <v>1</v>
      </c>
    </row>
    <row r="81" spans="1:31" ht="12.75">
      <c r="A81" s="9">
        <f t="shared" si="14"/>
        <v>74</v>
      </c>
      <c r="C81" s="3">
        <v>40028</v>
      </c>
      <c r="D81" s="4">
        <v>13.65</v>
      </c>
      <c r="E81" s="4">
        <v>13.84</v>
      </c>
      <c r="F81" s="4">
        <v>13.45</v>
      </c>
      <c r="G81" s="4">
        <v>13.72</v>
      </c>
      <c r="H81" s="5">
        <v>99030700</v>
      </c>
      <c r="I81" s="29">
        <v>13.47</v>
      </c>
      <c r="K81" s="47">
        <f t="shared" si="15"/>
        <v>1.0243346007604563</v>
      </c>
      <c r="L81" s="23">
        <f t="shared" si="16"/>
        <v>99030.7</v>
      </c>
      <c r="M81" s="41"/>
      <c r="N81" s="48">
        <f ca="1">IF($K81&lt;&gt;"",PRODUCT($K81:OFFSET($K81,-N$1,0))-1,"")</f>
        <v>0.046620046620046596</v>
      </c>
      <c r="O81" s="48">
        <f ca="1">IF($K81&lt;&gt;"",PRODUCT($K81:OFFSET($K81,-O$1,0))-1,"")</f>
        <v>0.1197007481296759</v>
      </c>
      <c r="P81" s="48">
        <f ca="1">IF($K81&lt;&gt;"",PRODUCT($K81:OFFSET($K81,-P$1,0))-1,"")</f>
        <v>0.09601301871440238</v>
      </c>
      <c r="Q81" s="48">
        <f ca="1">IF($K81&lt;&gt;"",PRODUCT($K81:OFFSET($K81,-Q$1,0))-1,"")</f>
        <v>0.11414392059553347</v>
      </c>
      <c r="R81" s="48">
        <f ca="1">IF($K81&lt;&gt;"",PRODUCT($K81:OFFSET($K81,-R$1,0))-1,"")</f>
        <v>0.14055884843353117</v>
      </c>
      <c r="S81" s="41"/>
      <c r="T81" s="48"/>
      <c r="U81" s="74">
        <f t="shared" si="22"/>
      </c>
      <c r="V81" s="74">
        <f t="shared" si="10"/>
      </c>
      <c r="W81" s="74">
        <f t="shared" si="11"/>
      </c>
      <c r="X81" s="74">
        <f t="shared" si="12"/>
      </c>
      <c r="Y81" s="74">
        <f t="shared" si="13"/>
      </c>
      <c r="Z81" s="41"/>
      <c r="AA81" s="74">
        <f t="shared" si="17"/>
        <v>1</v>
      </c>
      <c r="AB81" s="74">
        <f t="shared" si="18"/>
        <v>1</v>
      </c>
      <c r="AC81" s="74">
        <f t="shared" si="19"/>
        <v>1</v>
      </c>
      <c r="AD81" s="74">
        <f t="shared" si="20"/>
        <v>1</v>
      </c>
      <c r="AE81" s="74">
        <f t="shared" si="21"/>
        <v>1</v>
      </c>
    </row>
    <row r="82" spans="1:31" ht="12.75">
      <c r="A82" s="9">
        <f t="shared" si="14"/>
        <v>75</v>
      </c>
      <c r="C82" s="3">
        <v>40029</v>
      </c>
      <c r="D82" s="4">
        <v>13.66</v>
      </c>
      <c r="E82" s="4">
        <v>13.82</v>
      </c>
      <c r="F82" s="4">
        <v>13.39</v>
      </c>
      <c r="G82" s="4">
        <v>13.82</v>
      </c>
      <c r="H82" s="5">
        <v>114349500</v>
      </c>
      <c r="I82" s="29">
        <v>13.57</v>
      </c>
      <c r="K82" s="47">
        <f t="shared" si="15"/>
        <v>1.0074239049740163</v>
      </c>
      <c r="L82" s="23">
        <f t="shared" si="16"/>
        <v>114349.5</v>
      </c>
      <c r="M82" s="41"/>
      <c r="N82" s="48">
        <f ca="1">IF($K82&lt;&gt;"",PRODUCT($K82:OFFSET($K82,-N$1,0))-1,"")</f>
        <v>0.031939163498099</v>
      </c>
      <c r="O82" s="48">
        <f ca="1">IF($K82&lt;&gt;"",PRODUCT($K82:OFFSET($K82,-O$1,0))-1,"")</f>
        <v>0.0543900543900544</v>
      </c>
      <c r="P82" s="48">
        <f ca="1">IF($K82&lt;&gt;"",PRODUCT($K82:OFFSET($K82,-P$1,0))-1,"")</f>
        <v>0.12801330008312561</v>
      </c>
      <c r="Q82" s="48">
        <f ca="1">IF($K82&lt;&gt;"",PRODUCT($K82:OFFSET($K82,-Q$1,0))-1,"")</f>
        <v>0.104149715215623</v>
      </c>
      <c r="R82" s="48">
        <f ca="1">IF($K82&lt;&gt;"",PRODUCT($K82:OFFSET($K82,-R$1,0))-1,"")</f>
        <v>0.12241521918941278</v>
      </c>
      <c r="S82" s="41"/>
      <c r="T82" s="48"/>
      <c r="U82" s="74">
        <f t="shared" si="22"/>
        <v>1</v>
      </c>
      <c r="V82" s="74">
        <f t="shared" si="10"/>
        <v>1</v>
      </c>
      <c r="W82" s="74">
        <f t="shared" si="11"/>
        <v>1</v>
      </c>
      <c r="X82" s="74">
        <f t="shared" si="12"/>
        <v>1</v>
      </c>
      <c r="Y82" s="74">
        <f t="shared" si="13"/>
        <v>1</v>
      </c>
      <c r="Z82" s="41"/>
      <c r="AA82" s="74">
        <f t="shared" si="17"/>
        <v>1</v>
      </c>
      <c r="AB82" s="74">
        <f t="shared" si="18"/>
        <v>1</v>
      </c>
      <c r="AC82" s="74">
        <f t="shared" si="19"/>
        <v>1</v>
      </c>
      <c r="AD82" s="74">
        <f t="shared" si="20"/>
        <v>1</v>
      </c>
      <c r="AE82" s="74">
        <f t="shared" si="21"/>
        <v>1</v>
      </c>
    </row>
    <row r="83" spans="1:31" ht="12.75">
      <c r="A83" s="9">
        <f t="shared" si="14"/>
        <v>76</v>
      </c>
      <c r="C83" s="3">
        <v>40030</v>
      </c>
      <c r="D83" s="4">
        <v>13.85</v>
      </c>
      <c r="E83" s="4">
        <v>14.1</v>
      </c>
      <c r="F83" s="4">
        <v>13.83</v>
      </c>
      <c r="G83" s="4">
        <v>13.99</v>
      </c>
      <c r="H83" s="5">
        <v>99715600</v>
      </c>
      <c r="I83" s="29">
        <v>13.73</v>
      </c>
      <c r="K83" s="47">
        <f t="shared" si="15"/>
        <v>1.0117907148120855</v>
      </c>
      <c r="L83" s="23">
        <f t="shared" si="16"/>
        <v>99715.6</v>
      </c>
      <c r="M83" s="41"/>
      <c r="N83" s="48">
        <f ca="1">IF($K83&lt;&gt;"",PRODUCT($K83:OFFSET($K83,-N$1,0))-1,"")</f>
        <v>0.019302152932442418</v>
      </c>
      <c r="O83" s="48">
        <f ca="1">IF($K83&lt;&gt;"",PRODUCT($K83:OFFSET($K83,-O$1,0))-1,"")</f>
        <v>0.04410646387832706</v>
      </c>
      <c r="P83" s="48">
        <f ca="1">IF($K83&lt;&gt;"",PRODUCT($K83:OFFSET($K83,-P$1,0))-1,"")</f>
        <v>0.06682206682206693</v>
      </c>
      <c r="Q83" s="48">
        <f ca="1">IF($K83&lt;&gt;"",PRODUCT($K83:OFFSET($K83,-Q$1,0))-1,"")</f>
        <v>0.14131338320864506</v>
      </c>
      <c r="R83" s="48">
        <f ca="1">IF($K83&lt;&gt;"",PRODUCT($K83:OFFSET($K83,-R$1,0))-1,"")</f>
        <v>0.1171684296175759</v>
      </c>
      <c r="S83" s="41"/>
      <c r="T83" s="48"/>
      <c r="U83" s="74">
        <f t="shared" si="22"/>
      </c>
      <c r="V83" s="74">
        <f t="shared" si="10"/>
        <v>1</v>
      </c>
      <c r="W83" s="74">
        <f t="shared" si="11"/>
        <v>1</v>
      </c>
      <c r="X83" s="74">
        <f t="shared" si="12"/>
        <v>1</v>
      </c>
      <c r="Y83" s="74">
        <f t="shared" si="13"/>
        <v>1</v>
      </c>
      <c r="Z83" s="41"/>
      <c r="AA83" s="74">
        <f t="shared" si="17"/>
      </c>
      <c r="AB83" s="74">
        <f t="shared" si="18"/>
        <v>1</v>
      </c>
      <c r="AC83" s="74">
        <f t="shared" si="19"/>
        <v>1</v>
      </c>
      <c r="AD83" s="74">
        <f t="shared" si="20"/>
        <v>1</v>
      </c>
      <c r="AE83" s="74">
        <f t="shared" si="21"/>
        <v>1</v>
      </c>
    </row>
    <row r="84" spans="1:31" ht="12.75">
      <c r="A84" s="9">
        <f t="shared" si="14"/>
        <v>77</v>
      </c>
      <c r="C84" s="3">
        <v>40031</v>
      </c>
      <c r="D84" s="4">
        <v>14.19</v>
      </c>
      <c r="E84" s="4">
        <v>14.43</v>
      </c>
      <c r="F84" s="4">
        <v>14.02</v>
      </c>
      <c r="G84" s="4">
        <v>14.31</v>
      </c>
      <c r="H84" s="5">
        <v>120219600</v>
      </c>
      <c r="I84" s="29">
        <v>14.05</v>
      </c>
      <c r="K84" s="47">
        <f t="shared" si="15"/>
        <v>1.0233066278222869</v>
      </c>
      <c r="L84" s="23">
        <f t="shared" si="16"/>
        <v>120219.6</v>
      </c>
      <c r="M84" s="41"/>
      <c r="N84" s="48">
        <f ca="1">IF($K84&lt;&gt;"",PRODUCT($K84:OFFSET($K84,-N$1,0))-1,"")</f>
        <v>0.03537214443625647</v>
      </c>
      <c r="O84" s="48">
        <f ca="1">IF($K84&lt;&gt;"",PRODUCT($K84:OFFSET($K84,-O$1,0))-1,"")</f>
        <v>0.043058648849294556</v>
      </c>
      <c r="P84" s="48">
        <f ca="1">IF($K84&lt;&gt;"",PRODUCT($K84:OFFSET($K84,-P$1,0))-1,"")</f>
        <v>0.06844106463878319</v>
      </c>
      <c r="Q84" s="48">
        <f ca="1">IF($K84&lt;&gt;"",PRODUCT($K84:OFFSET($K84,-Q$1,0))-1,"")</f>
        <v>0.09168609168609176</v>
      </c>
      <c r="R84" s="48">
        <f ca="1">IF($K84&lt;&gt;"",PRODUCT($K84:OFFSET($K84,-R$1,0))-1,"")</f>
        <v>0.16791354945968395</v>
      </c>
      <c r="S84" s="41"/>
      <c r="T84" s="48"/>
      <c r="U84" s="74">
        <f t="shared" si="22"/>
        <v>1</v>
      </c>
      <c r="V84" s="74">
        <f t="shared" si="10"/>
        <v>1</v>
      </c>
      <c r="W84" s="74">
        <f t="shared" si="11"/>
        <v>1</v>
      </c>
      <c r="X84" s="74">
        <f t="shared" si="12"/>
        <v>1</v>
      </c>
      <c r="Y84" s="74">
        <f t="shared" si="13"/>
        <v>1</v>
      </c>
      <c r="Z84" s="41"/>
      <c r="AA84" s="74">
        <f t="shared" si="17"/>
        <v>1</v>
      </c>
      <c r="AB84" s="74">
        <f t="shared" si="18"/>
        <v>1</v>
      </c>
      <c r="AC84" s="74">
        <f t="shared" si="19"/>
        <v>1</v>
      </c>
      <c r="AD84" s="74">
        <f t="shared" si="20"/>
        <v>1</v>
      </c>
      <c r="AE84" s="74">
        <f t="shared" si="21"/>
        <v>1</v>
      </c>
    </row>
    <row r="85" spans="1:31" ht="12.75">
      <c r="A85" s="9">
        <f t="shared" si="14"/>
        <v>78</v>
      </c>
      <c r="C85" s="3">
        <v>40032</v>
      </c>
      <c r="D85" s="4">
        <v>14.53</v>
      </c>
      <c r="E85" s="4">
        <v>14.88</v>
      </c>
      <c r="F85" s="4">
        <v>14.39</v>
      </c>
      <c r="G85" s="4">
        <v>14.7</v>
      </c>
      <c r="H85" s="5">
        <v>95766000</v>
      </c>
      <c r="I85" s="29">
        <v>14.43</v>
      </c>
      <c r="K85" s="47">
        <f t="shared" si="15"/>
        <v>1.0270462633451956</v>
      </c>
      <c r="L85" s="23">
        <f t="shared" si="16"/>
        <v>95766</v>
      </c>
      <c r="M85" s="41"/>
      <c r="N85" s="48">
        <f ca="1">IF($K85&lt;&gt;"",PRODUCT($K85:OFFSET($K85,-N$1,0))-1,"")</f>
        <v>0.05098324836125245</v>
      </c>
      <c r="O85" s="48">
        <f ca="1">IF($K85&lt;&gt;"",PRODUCT($K85:OFFSET($K85,-O$1,0))-1,"")</f>
        <v>0.0633750921149594</v>
      </c>
      <c r="P85" s="48">
        <f ca="1">IF($K85&lt;&gt;"",PRODUCT($K85:OFFSET($K85,-P$1,0))-1,"")</f>
        <v>0.07126948775055642</v>
      </c>
      <c r="Q85" s="48">
        <f ca="1">IF($K85&lt;&gt;"",PRODUCT($K85:OFFSET($K85,-Q$1,0))-1,"")</f>
        <v>0.09733840304182473</v>
      </c>
      <c r="R85" s="48">
        <f ca="1">IF($K85&lt;&gt;"",PRODUCT($K85:OFFSET($K85,-R$1,0))-1,"")</f>
        <v>0.1212121212121211</v>
      </c>
      <c r="S85" s="41"/>
      <c r="T85" s="48"/>
      <c r="U85" s="74">
        <f t="shared" si="22"/>
      </c>
      <c r="V85" s="74">
        <f t="shared" si="10"/>
      </c>
      <c r="W85" s="74">
        <f t="shared" si="11"/>
      </c>
      <c r="X85" s="74">
        <f t="shared" si="12"/>
      </c>
      <c r="Y85" s="74">
        <f t="shared" si="13"/>
      </c>
      <c r="Z85" s="41"/>
      <c r="AA85" s="74">
        <f t="shared" si="17"/>
        <v>1</v>
      </c>
      <c r="AB85" s="74">
        <f t="shared" si="18"/>
        <v>1</v>
      </c>
      <c r="AC85" s="74">
        <f t="shared" si="19"/>
        <v>1</v>
      </c>
      <c r="AD85" s="74">
        <f t="shared" si="20"/>
        <v>1</v>
      </c>
      <c r="AE85" s="74">
        <f t="shared" si="21"/>
        <v>1</v>
      </c>
    </row>
    <row r="86" spans="1:31" ht="12.75">
      <c r="A86" s="9">
        <f t="shared" si="14"/>
        <v>79</v>
      </c>
      <c r="C86" s="3">
        <v>40035</v>
      </c>
      <c r="D86" s="4">
        <v>14.62</v>
      </c>
      <c r="E86" s="4">
        <v>14.83</v>
      </c>
      <c r="F86" s="4">
        <v>14.39</v>
      </c>
      <c r="G86" s="4">
        <v>14.57</v>
      </c>
      <c r="H86" s="5">
        <v>85713100</v>
      </c>
      <c r="I86" s="29">
        <v>14.3</v>
      </c>
      <c r="K86" s="47">
        <f t="shared" si="15"/>
        <v>0.9909909909909911</v>
      </c>
      <c r="L86" s="23">
        <f t="shared" si="16"/>
        <v>85713.1</v>
      </c>
      <c r="M86" s="41"/>
      <c r="N86" s="48">
        <f ca="1">IF($K86&lt;&gt;"",PRODUCT($K86:OFFSET($K86,-N$1,0))-1,"")</f>
        <v>0.017793594306049654</v>
      </c>
      <c r="O86" s="48">
        <f ca="1">IF($K86&lt;&gt;"",PRODUCT($K86:OFFSET($K86,-O$1,0))-1,"")</f>
        <v>0.04151493080844837</v>
      </c>
      <c r="P86" s="48">
        <f ca="1">IF($K86&lt;&gt;"",PRODUCT($K86:OFFSET($K86,-P$1,0))-1,"")</f>
        <v>0.0537951363301401</v>
      </c>
      <c r="Q86" s="48">
        <f ca="1">IF($K86&lt;&gt;"",PRODUCT($K86:OFFSET($K86,-Q$1,0))-1,"")</f>
        <v>0.061618411284335206</v>
      </c>
      <c r="R86" s="48">
        <f ca="1">IF($K86&lt;&gt;"",PRODUCT($K86:OFFSET($K86,-R$1,0))-1,"")</f>
        <v>0.08745247148288948</v>
      </c>
      <c r="S86" s="41"/>
      <c r="T86" s="48"/>
      <c r="U86" s="74">
        <f t="shared" si="22"/>
      </c>
      <c r="V86" s="74">
        <f t="shared" si="10"/>
      </c>
      <c r="W86" s="74">
        <f t="shared" si="11"/>
      </c>
      <c r="X86" s="74">
        <f t="shared" si="12"/>
      </c>
      <c r="Y86" s="74">
        <f t="shared" si="13"/>
      </c>
      <c r="Z86" s="41"/>
      <c r="AA86" s="74">
        <f t="shared" si="17"/>
      </c>
      <c r="AB86" s="74">
        <f t="shared" si="18"/>
        <v>1</v>
      </c>
      <c r="AC86" s="74">
        <f t="shared" si="19"/>
        <v>1</v>
      </c>
      <c r="AD86" s="74">
        <f t="shared" si="20"/>
        <v>1</v>
      </c>
      <c r="AE86" s="74">
        <f t="shared" si="21"/>
        <v>1</v>
      </c>
    </row>
    <row r="87" spans="1:31" ht="12.75">
      <c r="A87" s="9">
        <f t="shared" si="14"/>
        <v>80</v>
      </c>
      <c r="C87" s="3">
        <v>40036</v>
      </c>
      <c r="D87" s="4">
        <v>14.44</v>
      </c>
      <c r="E87" s="4">
        <v>14.49</v>
      </c>
      <c r="F87" s="4">
        <v>13.87</v>
      </c>
      <c r="G87" s="4">
        <v>13.99</v>
      </c>
      <c r="H87" s="5">
        <v>102723200</v>
      </c>
      <c r="I87" s="29">
        <v>13.73</v>
      </c>
      <c r="K87" s="47">
        <f t="shared" si="15"/>
        <v>0.9601398601398601</v>
      </c>
      <c r="L87" s="23">
        <f t="shared" si="16"/>
        <v>102723.2</v>
      </c>
      <c r="M87" s="41"/>
      <c r="N87" s="48">
        <f ca="1">IF($K87&lt;&gt;"",PRODUCT($K87:OFFSET($K87,-N$1,0))-1,"")</f>
        <v>-0.048510048510048476</v>
      </c>
      <c r="O87" s="48">
        <f ca="1">IF($K87&lt;&gt;"",PRODUCT($K87:OFFSET($K87,-O$1,0))-1,"")</f>
        <v>-0.02277580071174401</v>
      </c>
      <c r="P87" s="48">
        <f ca="1">IF($K87&lt;&gt;"",PRODUCT($K87:OFFSET($K87,-P$1,0))-1,"")</f>
        <v>-3.3306690738754696E-16</v>
      </c>
      <c r="Q87" s="48">
        <f ca="1">IF($K87&lt;&gt;"",PRODUCT($K87:OFFSET($K87,-Q$1,0))-1,"")</f>
        <v>0.01179071481208549</v>
      </c>
      <c r="R87" s="48">
        <f ca="1">IF($K87&lt;&gt;"",PRODUCT($K87:OFFSET($K87,-R$1,0))-1,"")</f>
        <v>0.019302152932441974</v>
      </c>
      <c r="S87" s="41"/>
      <c r="T87" s="48"/>
      <c r="U87" s="74">
        <f t="shared" si="22"/>
      </c>
      <c r="V87" s="74">
        <f t="shared" si="10"/>
      </c>
      <c r="W87" s="74">
        <f t="shared" si="11"/>
      </c>
      <c r="X87" s="74">
        <f t="shared" si="12"/>
      </c>
      <c r="Y87" s="74">
        <f t="shared" si="13"/>
      </c>
      <c r="Z87" s="41"/>
      <c r="AA87" s="74">
        <f t="shared" si="17"/>
        <v>1</v>
      </c>
      <c r="AB87" s="74">
        <f t="shared" si="18"/>
        <v>1</v>
      </c>
      <c r="AC87" s="74">
        <f t="shared" si="19"/>
      </c>
      <c r="AD87" s="74">
        <f t="shared" si="20"/>
      </c>
      <c r="AE87" s="74">
        <f t="shared" si="21"/>
      </c>
    </row>
    <row r="88" spans="1:31" ht="12.75">
      <c r="A88" s="9">
        <f t="shared" si="14"/>
        <v>81</v>
      </c>
      <c r="C88" s="3">
        <v>40037</v>
      </c>
      <c r="D88" s="4">
        <v>13.8</v>
      </c>
      <c r="E88" s="4">
        <v>14.34</v>
      </c>
      <c r="F88" s="4">
        <v>13.68</v>
      </c>
      <c r="G88" s="4">
        <v>14.13</v>
      </c>
      <c r="H88" s="5">
        <v>92351500</v>
      </c>
      <c r="I88" s="29">
        <v>13.87</v>
      </c>
      <c r="K88" s="47">
        <f t="shared" si="15"/>
        <v>1.0101966496722505</v>
      </c>
      <c r="L88" s="23">
        <f t="shared" si="16"/>
        <v>92351.5</v>
      </c>
      <c r="M88" s="41"/>
      <c r="N88" s="48">
        <f ca="1">IF($K88&lt;&gt;"",PRODUCT($K88:OFFSET($K88,-N$1,0))-1,"")</f>
        <v>-0.030069930069930195</v>
      </c>
      <c r="O88" s="48">
        <f ca="1">IF($K88&lt;&gt;"",PRODUCT($K88:OFFSET($K88,-O$1,0))-1,"")</f>
        <v>-0.038808038808038736</v>
      </c>
      <c r="P88" s="48">
        <f ca="1">IF($K88&lt;&gt;"",PRODUCT($K88:OFFSET($K88,-P$1,0))-1,"")</f>
        <v>-0.012811387900356075</v>
      </c>
      <c r="Q88" s="48">
        <f ca="1">IF($K88&lt;&gt;"",PRODUCT($K88:OFFSET($K88,-Q$1,0))-1,"")</f>
        <v>0.010196649672250091</v>
      </c>
      <c r="R88" s="48">
        <f ca="1">IF($K88&lt;&gt;"",PRODUCT($K88:OFFSET($K88,-R$1,0))-1,"")</f>
        <v>0.022107590272660183</v>
      </c>
      <c r="S88" s="41"/>
      <c r="T88" s="48"/>
      <c r="U88" s="74">
        <f t="shared" si="22"/>
        <v>1</v>
      </c>
      <c r="V88" s="74">
        <f t="shared" si="10"/>
        <v>1</v>
      </c>
      <c r="W88" s="74">
        <f t="shared" si="11"/>
      </c>
      <c r="X88" s="74">
        <f t="shared" si="12"/>
      </c>
      <c r="Y88" s="74">
        <f t="shared" si="13"/>
      </c>
      <c r="Z88" s="41"/>
      <c r="AA88" s="74">
        <f t="shared" si="17"/>
        <v>1</v>
      </c>
      <c r="AB88" s="74">
        <f t="shared" si="18"/>
        <v>1</v>
      </c>
      <c r="AC88" s="74">
        <f t="shared" si="19"/>
      </c>
      <c r="AD88" s="74">
        <f t="shared" si="20"/>
      </c>
      <c r="AE88" s="74">
        <f t="shared" si="21"/>
        <v>1</v>
      </c>
    </row>
    <row r="89" spans="1:31" ht="12.75">
      <c r="A89" s="9">
        <f t="shared" si="14"/>
        <v>82</v>
      </c>
      <c r="C89" s="3">
        <v>40038</v>
      </c>
      <c r="D89" s="4">
        <v>14.38</v>
      </c>
      <c r="E89" s="4">
        <v>14.42</v>
      </c>
      <c r="F89" s="4">
        <v>13.94</v>
      </c>
      <c r="G89" s="4">
        <v>14.1</v>
      </c>
      <c r="H89" s="5">
        <v>83782400</v>
      </c>
      <c r="I89" s="29">
        <v>13.84</v>
      </c>
      <c r="K89" s="47">
        <f t="shared" si="15"/>
        <v>0.9978370583994233</v>
      </c>
      <c r="L89" s="23">
        <f t="shared" si="16"/>
        <v>83782.4</v>
      </c>
      <c r="M89" s="41"/>
      <c r="N89" s="48">
        <f ca="1">IF($K89&lt;&gt;"",PRODUCT($K89:OFFSET($K89,-N$1,0))-1,"")</f>
        <v>0.008011653313911182</v>
      </c>
      <c r="O89" s="48">
        <f ca="1">IF($K89&lt;&gt;"",PRODUCT($K89:OFFSET($K89,-O$1,0))-1,"")</f>
        <v>-0.032167832167832255</v>
      </c>
      <c r="P89" s="48">
        <f ca="1">IF($K89&lt;&gt;"",PRODUCT($K89:OFFSET($K89,-P$1,0))-1,"")</f>
        <v>-0.04088704088704076</v>
      </c>
      <c r="Q89" s="48">
        <f ca="1">IF($K89&lt;&gt;"",PRODUCT($K89:OFFSET($K89,-Q$1,0))-1,"")</f>
        <v>-0.014946619217081958</v>
      </c>
      <c r="R89" s="48">
        <f ca="1">IF($K89&lt;&gt;"",PRODUCT($K89:OFFSET($K89,-R$1,0))-1,"")</f>
        <v>0.008011653313910738</v>
      </c>
      <c r="S89" s="41"/>
      <c r="T89" s="48"/>
      <c r="U89" s="74">
        <f t="shared" si="22"/>
      </c>
      <c r="V89" s="74">
        <f t="shared" si="10"/>
        <v>1</v>
      </c>
      <c r="W89" s="74">
        <f t="shared" si="11"/>
        <v>1</v>
      </c>
      <c r="X89" s="74">
        <f t="shared" si="12"/>
      </c>
      <c r="Y89" s="74">
        <f t="shared" si="13"/>
      </c>
      <c r="Z89" s="41"/>
      <c r="AA89" s="74">
        <f t="shared" si="17"/>
      </c>
      <c r="AB89" s="74">
        <f t="shared" si="18"/>
        <v>1</v>
      </c>
      <c r="AC89" s="74">
        <f t="shared" si="19"/>
        <v>1</v>
      </c>
      <c r="AD89" s="74">
        <f t="shared" si="20"/>
      </c>
      <c r="AE89" s="74">
        <f t="shared" si="21"/>
      </c>
    </row>
    <row r="90" spans="1:31" ht="12.75">
      <c r="A90" s="9">
        <f t="shared" si="14"/>
        <v>83</v>
      </c>
      <c r="C90" s="3">
        <v>40039</v>
      </c>
      <c r="D90" s="4">
        <v>14.11</v>
      </c>
      <c r="E90" s="4">
        <v>14.15</v>
      </c>
      <c r="F90" s="4">
        <v>13.77</v>
      </c>
      <c r="G90" s="4">
        <v>13.92</v>
      </c>
      <c r="H90" s="5">
        <v>65673400</v>
      </c>
      <c r="I90" s="29">
        <v>13.66</v>
      </c>
      <c r="K90" s="47">
        <f t="shared" si="15"/>
        <v>0.9869942196531792</v>
      </c>
      <c r="L90" s="23">
        <f t="shared" si="16"/>
        <v>65673.4</v>
      </c>
      <c r="M90" s="41"/>
      <c r="N90" s="48">
        <f ca="1">IF($K90&lt;&gt;"",PRODUCT($K90:OFFSET($K90,-N$1,0))-1,"")</f>
        <v>-0.015140591204037435</v>
      </c>
      <c r="O90" s="48">
        <f ca="1">IF($K90&lt;&gt;"",PRODUCT($K90:OFFSET($K90,-O$1,0))-1,"")</f>
        <v>-0.0050983248361251565</v>
      </c>
      <c r="P90" s="48">
        <f ca="1">IF($K90&lt;&gt;"",PRODUCT($K90:OFFSET($K90,-P$1,0))-1,"")</f>
        <v>-0.04475524475524484</v>
      </c>
      <c r="Q90" s="48">
        <f ca="1">IF($K90&lt;&gt;"",PRODUCT($K90:OFFSET($K90,-Q$1,0))-1,"")</f>
        <v>-0.053361053361053234</v>
      </c>
      <c r="R90" s="48">
        <f ca="1">IF($K90&lt;&gt;"",PRODUCT($K90:OFFSET($K90,-R$1,0))-1,"")</f>
        <v>-0.02775800711743781</v>
      </c>
      <c r="S90" s="41"/>
      <c r="T90" s="48"/>
      <c r="U90" s="74">
        <f t="shared" si="22"/>
      </c>
      <c r="V90" s="74">
        <f t="shared" si="10"/>
      </c>
      <c r="W90" s="74">
        <f t="shared" si="11"/>
        <v>1</v>
      </c>
      <c r="X90" s="74">
        <f t="shared" si="12"/>
        <v>1</v>
      </c>
      <c r="Y90" s="74">
        <f t="shared" si="13"/>
        <v>1</v>
      </c>
      <c r="Z90" s="41"/>
      <c r="AA90" s="74">
        <f t="shared" si="17"/>
      </c>
      <c r="AB90" s="74">
        <f t="shared" si="18"/>
      </c>
      <c r="AC90" s="74">
        <f t="shared" si="19"/>
        <v>1</v>
      </c>
      <c r="AD90" s="74">
        <f t="shared" si="20"/>
        <v>1</v>
      </c>
      <c r="AE90" s="74">
        <f t="shared" si="21"/>
        <v>1</v>
      </c>
    </row>
    <row r="91" spans="1:31" ht="12.75">
      <c r="A91" s="9">
        <f t="shared" si="14"/>
        <v>84</v>
      </c>
      <c r="C91" s="3">
        <v>40042</v>
      </c>
      <c r="D91" s="4">
        <v>13.35</v>
      </c>
      <c r="E91" s="4">
        <v>13.42</v>
      </c>
      <c r="F91" s="4">
        <v>13.16</v>
      </c>
      <c r="G91" s="4">
        <v>13.36</v>
      </c>
      <c r="H91" s="5">
        <v>81281100</v>
      </c>
      <c r="I91" s="29">
        <v>13.11</v>
      </c>
      <c r="K91" s="47">
        <f t="shared" si="15"/>
        <v>0.9597364568081991</v>
      </c>
      <c r="L91" s="23">
        <f t="shared" si="16"/>
        <v>81281.1</v>
      </c>
      <c r="M91" s="41"/>
      <c r="N91" s="48">
        <f ca="1">IF($K91&lt;&gt;"",PRODUCT($K91:OFFSET($K91,-N$1,0))-1,"")</f>
        <v>-0.0527456647398844</v>
      </c>
      <c r="O91" s="48">
        <f ca="1">IF($K91&lt;&gt;"",PRODUCT($K91:OFFSET($K91,-O$1,0))-1,"")</f>
        <v>-0.0547945205479452</v>
      </c>
      <c r="P91" s="48">
        <f ca="1">IF($K91&lt;&gt;"",PRODUCT($K91:OFFSET($K91,-P$1,0))-1,"")</f>
        <v>-0.04515659140568096</v>
      </c>
      <c r="Q91" s="48">
        <f ca="1">IF($K91&lt;&gt;"",PRODUCT($K91:OFFSET($K91,-Q$1,0))-1,"")</f>
        <v>-0.08321678321678339</v>
      </c>
      <c r="R91" s="48">
        <f ca="1">IF($K91&lt;&gt;"",PRODUCT($K91:OFFSET($K91,-R$1,0))-1,"")</f>
        <v>-0.09147609147609137</v>
      </c>
      <c r="S91" s="41"/>
      <c r="T91" s="48"/>
      <c r="U91" s="74">
        <f t="shared" si="22"/>
      </c>
      <c r="V91" s="74">
        <f t="shared" si="10"/>
      </c>
      <c r="W91" s="74">
        <f t="shared" si="11"/>
      </c>
      <c r="X91" s="74">
        <f t="shared" si="12"/>
      </c>
      <c r="Y91" s="74">
        <f t="shared" si="13"/>
      </c>
      <c r="Z91" s="41"/>
      <c r="AA91" s="74">
        <f t="shared" si="17"/>
        <v>1</v>
      </c>
      <c r="AB91" s="74">
        <f t="shared" si="18"/>
        <v>1</v>
      </c>
      <c r="AC91" s="74">
        <f t="shared" si="19"/>
        <v>1</v>
      </c>
      <c r="AD91" s="74">
        <f t="shared" si="20"/>
        <v>1</v>
      </c>
      <c r="AE91" s="74">
        <f t="shared" si="21"/>
        <v>1</v>
      </c>
    </row>
    <row r="92" spans="1:31" ht="12.75">
      <c r="A92" s="9">
        <f t="shared" si="14"/>
        <v>85</v>
      </c>
      <c r="C92" s="3">
        <v>40043</v>
      </c>
      <c r="D92" s="4">
        <v>13.53</v>
      </c>
      <c r="E92" s="4">
        <v>13.65</v>
      </c>
      <c r="F92" s="4">
        <v>13.45</v>
      </c>
      <c r="G92" s="4">
        <v>13.59</v>
      </c>
      <c r="H92" s="5">
        <v>60136500</v>
      </c>
      <c r="I92" s="29">
        <v>13.34</v>
      </c>
      <c r="K92" s="47">
        <f t="shared" si="15"/>
        <v>1.0175438596491229</v>
      </c>
      <c r="L92" s="23">
        <f t="shared" si="16"/>
        <v>60136.5</v>
      </c>
      <c r="M92" s="41"/>
      <c r="N92" s="48">
        <f ca="1">IF($K92&lt;&gt;"",PRODUCT($K92:OFFSET($K92,-N$1,0))-1,"")</f>
        <v>-0.02342606149341142</v>
      </c>
      <c r="O92" s="48">
        <f ca="1">IF($K92&lt;&gt;"",PRODUCT($K92:OFFSET($K92,-O$1,0))-1,"")</f>
        <v>-0.036127167630057744</v>
      </c>
      <c r="P92" s="48">
        <f ca="1">IF($K92&lt;&gt;"",PRODUCT($K92:OFFSET($K92,-P$1,0))-1,"")</f>
        <v>-0.03821196827685647</v>
      </c>
      <c r="Q92" s="48">
        <f ca="1">IF($K92&lt;&gt;"",PRODUCT($K92:OFFSET($K92,-Q$1,0))-1,"")</f>
        <v>-0.02840495265841214</v>
      </c>
      <c r="R92" s="48">
        <f ca="1">IF($K92&lt;&gt;"",PRODUCT($K92:OFFSET($K92,-R$1,0))-1,"")</f>
        <v>-0.06713286713286726</v>
      </c>
      <c r="S92" s="41"/>
      <c r="T92" s="48"/>
      <c r="U92" s="74">
        <f t="shared" si="22"/>
        <v>1</v>
      </c>
      <c r="V92" s="74">
        <f t="shared" si="10"/>
        <v>1</v>
      </c>
      <c r="W92" s="74">
        <f t="shared" si="11"/>
        <v>1</v>
      </c>
      <c r="X92" s="74">
        <f t="shared" si="12"/>
        <v>1</v>
      </c>
      <c r="Y92" s="74">
        <f t="shared" si="13"/>
        <v>1</v>
      </c>
      <c r="Z92" s="41"/>
      <c r="AA92" s="74">
        <f t="shared" si="17"/>
        <v>1</v>
      </c>
      <c r="AB92" s="74">
        <f t="shared" si="18"/>
        <v>1</v>
      </c>
      <c r="AC92" s="74">
        <f t="shared" si="19"/>
        <v>1</v>
      </c>
      <c r="AD92" s="74">
        <f t="shared" si="20"/>
        <v>1</v>
      </c>
      <c r="AE92" s="74">
        <f t="shared" si="21"/>
        <v>1</v>
      </c>
    </row>
    <row r="93" spans="1:31" ht="12.75">
      <c r="A93" s="9">
        <f t="shared" si="14"/>
        <v>86</v>
      </c>
      <c r="C93" s="3">
        <v>40044</v>
      </c>
      <c r="D93" s="4">
        <v>13.33</v>
      </c>
      <c r="E93" s="4">
        <v>13.62</v>
      </c>
      <c r="F93" s="4">
        <v>13.29</v>
      </c>
      <c r="G93" s="4">
        <v>13.53</v>
      </c>
      <c r="H93" s="5">
        <v>60359900</v>
      </c>
      <c r="I93" s="29">
        <v>13.28</v>
      </c>
      <c r="K93" s="47">
        <f t="shared" si="15"/>
        <v>0.9955022488755622</v>
      </c>
      <c r="L93" s="23">
        <f t="shared" si="16"/>
        <v>60359.9</v>
      </c>
      <c r="M93" s="41"/>
      <c r="N93" s="48">
        <f ca="1">IF($K93&lt;&gt;"",PRODUCT($K93:OFFSET($K93,-N$1,0))-1,"")</f>
        <v>0.012967200610221274</v>
      </c>
      <c r="O93" s="48">
        <f ca="1">IF($K93&lt;&gt;"",PRODUCT($K93:OFFSET($K93,-O$1,0))-1,"")</f>
        <v>-0.027818448023426146</v>
      </c>
      <c r="P93" s="48">
        <f ca="1">IF($K93&lt;&gt;"",PRODUCT($K93:OFFSET($K93,-P$1,0))-1,"")</f>
        <v>-0.040462427745664775</v>
      </c>
      <c r="Q93" s="48">
        <f ca="1">IF($K93&lt;&gt;"",PRODUCT($K93:OFFSET($K93,-Q$1,0))-1,"")</f>
        <v>-0.04253785147801015</v>
      </c>
      <c r="R93" s="48">
        <f ca="1">IF($K93&lt;&gt;"",PRODUCT($K93:OFFSET($K93,-R$1,0))-1,"")</f>
        <v>-0.03277494537509096</v>
      </c>
      <c r="S93" s="41"/>
      <c r="T93" s="48"/>
      <c r="U93" s="74">
        <f t="shared" si="22"/>
      </c>
      <c r="V93" s="74">
        <f t="shared" si="10"/>
      </c>
      <c r="W93" s="74">
        <f t="shared" si="11"/>
      </c>
      <c r="X93" s="74">
        <f t="shared" si="12"/>
      </c>
      <c r="Y93" s="74">
        <f t="shared" si="13"/>
      </c>
      <c r="Z93" s="41"/>
      <c r="AA93" s="74">
        <f t="shared" si="17"/>
      </c>
      <c r="AB93" s="74">
        <f t="shared" si="18"/>
        <v>1</v>
      </c>
      <c r="AC93" s="74">
        <f t="shared" si="19"/>
        <v>1</v>
      </c>
      <c r="AD93" s="74">
        <f t="shared" si="20"/>
        <v>1</v>
      </c>
      <c r="AE93" s="74">
        <f t="shared" si="21"/>
        <v>1</v>
      </c>
    </row>
    <row r="94" spans="1:31" ht="12.75">
      <c r="A94" s="9">
        <f t="shared" si="14"/>
        <v>87</v>
      </c>
      <c r="C94" s="3">
        <v>40045</v>
      </c>
      <c r="D94" s="4">
        <v>13.66</v>
      </c>
      <c r="E94" s="4">
        <v>13.88</v>
      </c>
      <c r="F94" s="4">
        <v>13.57</v>
      </c>
      <c r="G94" s="4">
        <v>13.81</v>
      </c>
      <c r="H94" s="5">
        <v>63880800</v>
      </c>
      <c r="I94" s="29">
        <v>13.56</v>
      </c>
      <c r="K94" s="47">
        <f t="shared" si="15"/>
        <v>1.0210843373493976</v>
      </c>
      <c r="L94" s="23">
        <f t="shared" si="16"/>
        <v>63880.8</v>
      </c>
      <c r="M94" s="41"/>
      <c r="N94" s="48">
        <f ca="1">IF($K94&lt;&gt;"",PRODUCT($K94:OFFSET($K94,-N$1,0))-1,"")</f>
        <v>0.016491754122938573</v>
      </c>
      <c r="O94" s="48">
        <f ca="1">IF($K94&lt;&gt;"",PRODUCT($K94:OFFSET($K94,-O$1,0))-1,"")</f>
        <v>0.034324942791762014</v>
      </c>
      <c r="P94" s="48">
        <f ca="1">IF($K94&lt;&gt;"",PRODUCT($K94:OFFSET($K94,-P$1,0))-1,"")</f>
        <v>-0.007320644216691097</v>
      </c>
      <c r="Q94" s="48">
        <f ca="1">IF($K94&lt;&gt;"",PRODUCT($K94:OFFSET($K94,-Q$1,0))-1,"")</f>
        <v>-0.020231213872832332</v>
      </c>
      <c r="R94" s="48">
        <f ca="1">IF($K94&lt;&gt;"",PRODUCT($K94:OFFSET($K94,-R$1,0))-1,"")</f>
        <v>-0.022350396539293493</v>
      </c>
      <c r="S94" s="41"/>
      <c r="T94" s="48"/>
      <c r="U94" s="74">
        <f t="shared" si="22"/>
      </c>
      <c r="V94" s="74">
        <f aca="true" t="shared" si="23" ref="V94:V157">IF($K95&lt;&gt;"",IF(AND((O94-$Q$5)*($K95-1-$Q$6)&gt;0,AB94=1),1,""),"")</f>
        <v>1</v>
      </c>
      <c r="W94" s="74">
        <f aca="true" t="shared" si="24" ref="W94:W157">IF($K95&lt;&gt;"",IF(AND((P94-$Q$5)*($K95-1-$Q$6)&gt;0,AC94=1),1,""),"")</f>
      </c>
      <c r="X94" s="74">
        <f aca="true" t="shared" si="25" ref="X94:X157">IF($K95&lt;&gt;"",IF(AND((Q94-$Q$5)*($K95-1-$Q$6)&gt;0,AD94=1),1,""),"")</f>
      </c>
      <c r="Y94" s="74">
        <f aca="true" t="shared" si="26" ref="Y94:Y157">IF($K95&lt;&gt;"",IF(AND((R94-$Q$5)*($K95-1-$Q$6)&gt;0,AE94=1),1,""),"")</f>
      </c>
      <c r="Z94" s="41"/>
      <c r="AA94" s="74">
        <f t="shared" si="17"/>
      </c>
      <c r="AB94" s="74">
        <f t="shared" si="18"/>
        <v>1</v>
      </c>
      <c r="AC94" s="74">
        <f t="shared" si="19"/>
      </c>
      <c r="AD94" s="74">
        <f t="shared" si="20"/>
        <v>1</v>
      </c>
      <c r="AE94" s="74">
        <f t="shared" si="21"/>
        <v>1</v>
      </c>
    </row>
    <row r="95" spans="1:31" ht="12.75">
      <c r="A95" s="9">
        <f t="shared" si="14"/>
        <v>88</v>
      </c>
      <c r="C95" s="3">
        <v>40046</v>
      </c>
      <c r="D95" s="4">
        <v>14.16</v>
      </c>
      <c r="E95" s="4">
        <v>14.28</v>
      </c>
      <c r="F95" s="4">
        <v>14</v>
      </c>
      <c r="G95" s="4">
        <v>14.21</v>
      </c>
      <c r="H95" s="5">
        <v>90618300</v>
      </c>
      <c r="I95" s="29">
        <v>13.95</v>
      </c>
      <c r="K95" s="47">
        <f t="shared" si="15"/>
        <v>1.0287610619469025</v>
      </c>
      <c r="L95" s="23">
        <f t="shared" si="16"/>
        <v>90618.3</v>
      </c>
      <c r="M95" s="41"/>
      <c r="N95" s="48">
        <f ca="1">IF($K95&lt;&gt;"",PRODUCT($K95:OFFSET($K95,-N$1,0))-1,"")</f>
        <v>0.05045180722891551</v>
      </c>
      <c r="O95" s="48">
        <f ca="1">IF($K95&lt;&gt;"",PRODUCT($K95:OFFSET($K95,-O$1,0))-1,"")</f>
        <v>0.045727136431783943</v>
      </c>
      <c r="P95" s="48">
        <f ca="1">IF($K95&lt;&gt;"",PRODUCT($K95:OFFSET($K95,-P$1,0))-1,"")</f>
        <v>0.06407322654462222</v>
      </c>
      <c r="Q95" s="48">
        <f ca="1">IF($K95&lt;&gt;"",PRODUCT($K95:OFFSET($K95,-Q$1,0))-1,"")</f>
        <v>0.021229868228404003</v>
      </c>
      <c r="R95" s="48">
        <f ca="1">IF($K95&lt;&gt;"",PRODUCT($K95:OFFSET($K95,-R$1,0))-1,"")</f>
        <v>0.007947976878612595</v>
      </c>
      <c r="S95" s="41"/>
      <c r="T95" s="48"/>
      <c r="U95" s="74">
        <f t="shared" si="22"/>
      </c>
      <c r="V95" s="74">
        <f t="shared" si="23"/>
      </c>
      <c r="W95" s="74">
        <f t="shared" si="24"/>
      </c>
      <c r="X95" s="74">
        <f t="shared" si="25"/>
      </c>
      <c r="Y95" s="74">
        <f t="shared" si="26"/>
      </c>
      <c r="Z95" s="41"/>
      <c r="AA95" s="74">
        <f t="shared" si="17"/>
        <v>1</v>
      </c>
      <c r="AB95" s="74">
        <f t="shared" si="18"/>
        <v>1</v>
      </c>
      <c r="AC95" s="74">
        <f t="shared" si="19"/>
        <v>1</v>
      </c>
      <c r="AD95" s="74">
        <f t="shared" si="20"/>
        <v>1</v>
      </c>
      <c r="AE95" s="74">
        <f t="shared" si="21"/>
      </c>
    </row>
    <row r="96" spans="1:31" ht="12.75">
      <c r="A96" s="9">
        <f t="shared" si="14"/>
        <v>89</v>
      </c>
      <c r="C96" s="3">
        <v>40049</v>
      </c>
      <c r="D96" s="4">
        <v>14.36</v>
      </c>
      <c r="E96" s="4">
        <v>14.5</v>
      </c>
      <c r="F96" s="4">
        <v>14.05</v>
      </c>
      <c r="G96" s="4">
        <v>14.2</v>
      </c>
      <c r="H96" s="5">
        <v>85598000</v>
      </c>
      <c r="I96" s="29">
        <v>13.94</v>
      </c>
      <c r="K96" s="47">
        <f t="shared" si="15"/>
        <v>0.9992831541218639</v>
      </c>
      <c r="L96" s="23">
        <f t="shared" si="16"/>
        <v>85598</v>
      </c>
      <c r="M96" s="41"/>
      <c r="N96" s="48">
        <f ca="1">IF($K96&lt;&gt;"",PRODUCT($K96:OFFSET($K96,-N$1,0))-1,"")</f>
        <v>0.028023598820059004</v>
      </c>
      <c r="O96" s="48">
        <f ca="1">IF($K96&lt;&gt;"",PRODUCT($K96:OFFSET($K96,-O$1,0))-1,"")</f>
        <v>0.04969879518072284</v>
      </c>
      <c r="P96" s="48">
        <f ca="1">IF($K96&lt;&gt;"",PRODUCT($K96:OFFSET($K96,-P$1,0))-1,"")</f>
        <v>0.044977511244377766</v>
      </c>
      <c r="Q96" s="48">
        <f ca="1">IF($K96&lt;&gt;"",PRODUCT($K96:OFFSET($K96,-Q$1,0))-1,"")</f>
        <v>0.06331045003813873</v>
      </c>
      <c r="R96" s="48">
        <f ca="1">IF($K96&lt;&gt;"",PRODUCT($K96:OFFSET($K96,-R$1,0))-1,"")</f>
        <v>0.020497803806734938</v>
      </c>
      <c r="S96" s="41"/>
      <c r="T96" s="48"/>
      <c r="U96" s="74">
        <f t="shared" si="22"/>
      </c>
      <c r="V96" s="74">
        <f t="shared" si="23"/>
      </c>
      <c r="W96" s="74">
        <f t="shared" si="24"/>
      </c>
      <c r="X96" s="74">
        <f t="shared" si="25"/>
      </c>
      <c r="Y96" s="74">
        <f t="shared" si="26"/>
      </c>
      <c r="Z96" s="41"/>
      <c r="AA96" s="74">
        <f t="shared" si="17"/>
        <v>1</v>
      </c>
      <c r="AB96" s="74">
        <f t="shared" si="18"/>
        <v>1</v>
      </c>
      <c r="AC96" s="74">
        <f t="shared" si="19"/>
        <v>1</v>
      </c>
      <c r="AD96" s="74">
        <f t="shared" si="20"/>
        <v>1</v>
      </c>
      <c r="AE96" s="74">
        <f t="shared" si="21"/>
        <v>1</v>
      </c>
    </row>
    <row r="97" spans="1:31" ht="12.75">
      <c r="A97" s="9">
        <f t="shared" si="14"/>
        <v>90</v>
      </c>
      <c r="C97" s="3">
        <v>40050</v>
      </c>
      <c r="D97" s="4">
        <v>14.23</v>
      </c>
      <c r="E97" s="4">
        <v>14.44</v>
      </c>
      <c r="F97" s="4">
        <v>14.2</v>
      </c>
      <c r="G97" s="4">
        <v>14.3</v>
      </c>
      <c r="H97" s="5">
        <v>77119300</v>
      </c>
      <c r="I97" s="29">
        <v>14.04</v>
      </c>
      <c r="K97" s="47">
        <f t="shared" si="15"/>
        <v>1.007173601147776</v>
      </c>
      <c r="L97" s="23">
        <f t="shared" si="16"/>
        <v>77119.3</v>
      </c>
      <c r="M97" s="41"/>
      <c r="N97" s="48">
        <f ca="1">IF($K97&lt;&gt;"",PRODUCT($K97:OFFSET($K97,-N$1,0))-1,"")</f>
        <v>0.006451612903225712</v>
      </c>
      <c r="O97" s="48">
        <f ca="1">IF($K97&lt;&gt;"",PRODUCT($K97:OFFSET($K97,-O$1,0))-1,"")</f>
        <v>0.03539823008849541</v>
      </c>
      <c r="P97" s="48">
        <f ca="1">IF($K97&lt;&gt;"",PRODUCT($K97:OFFSET($K97,-P$1,0))-1,"")</f>
        <v>0.057228915662650426</v>
      </c>
      <c r="Q97" s="48">
        <f ca="1">IF($K97&lt;&gt;"",PRODUCT($K97:OFFSET($K97,-Q$1,0))-1,"")</f>
        <v>0.05247376311844065</v>
      </c>
      <c r="R97" s="48">
        <f ca="1">IF($K97&lt;&gt;"",PRODUCT($K97:OFFSET($K97,-R$1,0))-1,"")</f>
        <v>0.07093821510297471</v>
      </c>
      <c r="S97" s="41"/>
      <c r="T97" s="48"/>
      <c r="U97" s="74">
        <f t="shared" si="22"/>
      </c>
      <c r="V97" s="74">
        <f t="shared" si="23"/>
      </c>
      <c r="W97" s="74">
        <f t="shared" si="24"/>
      </c>
      <c r="X97" s="74">
        <f t="shared" si="25"/>
      </c>
      <c r="Y97" s="74">
        <f t="shared" si="26"/>
      </c>
      <c r="Z97" s="41"/>
      <c r="AA97" s="74">
        <f t="shared" si="17"/>
      </c>
      <c r="AB97" s="74">
        <f t="shared" si="18"/>
        <v>1</v>
      </c>
      <c r="AC97" s="74">
        <f t="shared" si="19"/>
        <v>1</v>
      </c>
      <c r="AD97" s="74">
        <f t="shared" si="20"/>
        <v>1</v>
      </c>
      <c r="AE97" s="74">
        <f t="shared" si="21"/>
        <v>1</v>
      </c>
    </row>
    <row r="98" spans="1:31" ht="12.75">
      <c r="A98" s="9">
        <f t="shared" si="14"/>
        <v>91</v>
      </c>
      <c r="C98" s="3">
        <v>40051</v>
      </c>
      <c r="D98" s="4">
        <v>14.24</v>
      </c>
      <c r="E98" s="4">
        <v>14.3</v>
      </c>
      <c r="F98" s="4">
        <v>14.01</v>
      </c>
      <c r="G98" s="4">
        <v>14.11</v>
      </c>
      <c r="H98" s="5">
        <v>66641500</v>
      </c>
      <c r="I98" s="29">
        <v>13.85</v>
      </c>
      <c r="K98" s="47">
        <f t="shared" si="15"/>
        <v>0.9864672364672366</v>
      </c>
      <c r="L98" s="23">
        <f t="shared" si="16"/>
        <v>66641.5</v>
      </c>
      <c r="M98" s="41"/>
      <c r="N98" s="48">
        <f ca="1">IF($K98&lt;&gt;"",PRODUCT($K98:OFFSET($K98,-N$1,0))-1,"")</f>
        <v>-0.0064562410329985775</v>
      </c>
      <c r="O98" s="48">
        <f ca="1">IF($K98&lt;&gt;"",PRODUCT($K98:OFFSET($K98,-O$1,0))-1,"")</f>
        <v>-0.007168458781361964</v>
      </c>
      <c r="P98" s="48">
        <f ca="1">IF($K98&lt;&gt;"",PRODUCT($K98:OFFSET($K98,-P$1,0))-1,"")</f>
        <v>0.021386430678465906</v>
      </c>
      <c r="Q98" s="48">
        <f ca="1">IF($K98&lt;&gt;"",PRODUCT($K98:OFFSET($K98,-Q$1,0))-1,"")</f>
        <v>0.04292168674698793</v>
      </c>
      <c r="R98" s="48">
        <f ca="1">IF($K98&lt;&gt;"",PRODUCT($K98:OFFSET($K98,-R$1,0))-1,"")</f>
        <v>0.03823088455772106</v>
      </c>
      <c r="S98" s="41"/>
      <c r="T98" s="48"/>
      <c r="U98" s="74">
        <f t="shared" si="22"/>
      </c>
      <c r="V98" s="74">
        <f t="shared" si="23"/>
      </c>
      <c r="W98" s="74">
        <f t="shared" si="24"/>
      </c>
      <c r="X98" s="74">
        <f t="shared" si="25"/>
      </c>
      <c r="Y98" s="74">
        <f t="shared" si="26"/>
      </c>
      <c r="Z98" s="41"/>
      <c r="AA98" s="74">
        <f t="shared" si="17"/>
      </c>
      <c r="AB98" s="74">
        <f t="shared" si="18"/>
      </c>
      <c r="AC98" s="74">
        <f t="shared" si="19"/>
        <v>1</v>
      </c>
      <c r="AD98" s="74">
        <f t="shared" si="20"/>
        <v>1</v>
      </c>
      <c r="AE98" s="74">
        <f t="shared" si="21"/>
        <v>1</v>
      </c>
    </row>
    <row r="99" spans="1:31" ht="12.75">
      <c r="A99" s="9">
        <f t="shared" si="14"/>
        <v>92</v>
      </c>
      <c r="C99" s="3">
        <v>40052</v>
      </c>
      <c r="D99" s="4">
        <v>14.11</v>
      </c>
      <c r="E99" s="4">
        <v>14.25</v>
      </c>
      <c r="F99" s="4">
        <v>13.95</v>
      </c>
      <c r="G99" s="4">
        <v>14.19</v>
      </c>
      <c r="H99" s="5">
        <v>63817000</v>
      </c>
      <c r="I99" s="29">
        <v>13.93</v>
      </c>
      <c r="K99" s="47">
        <f t="shared" si="15"/>
        <v>1.0057761732851986</v>
      </c>
      <c r="L99" s="23">
        <f t="shared" si="16"/>
        <v>63817</v>
      </c>
      <c r="M99" s="41"/>
      <c r="N99" s="48">
        <f ca="1">IF($K99&lt;&gt;"",PRODUCT($K99:OFFSET($K99,-N$1,0))-1,"")</f>
        <v>-0.007834757834757622</v>
      </c>
      <c r="O99" s="48">
        <f ca="1">IF($K99&lt;&gt;"",PRODUCT($K99:OFFSET($K99,-O$1,0))-1,"")</f>
        <v>-0.000717360114777521</v>
      </c>
      <c r="P99" s="48">
        <f ca="1">IF($K99&lt;&gt;"",PRODUCT($K99:OFFSET($K99,-P$1,0))-1,"")</f>
        <v>-0.0014336917562722817</v>
      </c>
      <c r="Q99" s="48">
        <f ca="1">IF($K99&lt;&gt;"",PRODUCT($K99:OFFSET($K99,-Q$1,0))-1,"")</f>
        <v>0.027286135693215252</v>
      </c>
      <c r="R99" s="48">
        <f ca="1">IF($K99&lt;&gt;"",PRODUCT($K99:OFFSET($K99,-R$1,0))-1,"")</f>
        <v>0.048945783132530174</v>
      </c>
      <c r="S99" s="41"/>
      <c r="T99" s="48"/>
      <c r="U99" s="74">
        <f t="shared" si="22"/>
      </c>
      <c r="V99" s="74">
        <f t="shared" si="23"/>
      </c>
      <c r="W99" s="74">
        <f t="shared" si="24"/>
      </c>
      <c r="X99" s="74">
        <f t="shared" si="25"/>
      </c>
      <c r="Y99" s="74">
        <f t="shared" si="26"/>
      </c>
      <c r="Z99" s="41"/>
      <c r="AA99" s="74">
        <f t="shared" si="17"/>
      </c>
      <c r="AB99" s="74">
        <f t="shared" si="18"/>
      </c>
      <c r="AC99" s="74">
        <f t="shared" si="19"/>
      </c>
      <c r="AD99" s="74">
        <f t="shared" si="20"/>
        <v>1</v>
      </c>
      <c r="AE99" s="74">
        <f t="shared" si="21"/>
        <v>1</v>
      </c>
    </row>
    <row r="100" spans="1:31" ht="12.75">
      <c r="A100" s="9">
        <f t="shared" si="14"/>
        <v>93</v>
      </c>
      <c r="C100" s="3">
        <v>40053</v>
      </c>
      <c r="D100" s="4">
        <v>14.35</v>
      </c>
      <c r="E100" s="4">
        <v>14.37</v>
      </c>
      <c r="F100" s="4">
        <v>13.98</v>
      </c>
      <c r="G100" s="4">
        <v>14.08</v>
      </c>
      <c r="H100" s="5">
        <v>73884400</v>
      </c>
      <c r="I100" s="29">
        <v>13.82</v>
      </c>
      <c r="K100" s="47">
        <f t="shared" si="15"/>
        <v>0.9921033740129218</v>
      </c>
      <c r="L100" s="23">
        <f t="shared" si="16"/>
        <v>73884.4</v>
      </c>
      <c r="M100" s="41"/>
      <c r="N100" s="48">
        <f ca="1">IF($K100&lt;&gt;"",PRODUCT($K100:OFFSET($K100,-N$1,0))-1,"")</f>
        <v>-0.0021660649819492672</v>
      </c>
      <c r="O100" s="48">
        <f ca="1">IF($K100&lt;&gt;"",PRODUCT($K100:OFFSET($K100,-O$1,0))-1,"")</f>
        <v>-0.015669515669515355</v>
      </c>
      <c r="P100" s="48">
        <f ca="1">IF($K100&lt;&gt;"",PRODUCT($K100:OFFSET($K100,-P$1,0))-1,"")</f>
        <v>-0.008608321377331252</v>
      </c>
      <c r="Q100" s="48">
        <f ca="1">IF($K100&lt;&gt;"",PRODUCT($K100:OFFSET($K100,-Q$1,0))-1,"")</f>
        <v>-0.009318996415770386</v>
      </c>
      <c r="R100" s="48">
        <f ca="1">IF($K100&lt;&gt;"",PRODUCT($K100:OFFSET($K100,-R$1,0))-1,"")</f>
        <v>0.019174041297935096</v>
      </c>
      <c r="S100" s="41"/>
      <c r="T100" s="48"/>
      <c r="U100" s="74">
        <f t="shared" si="22"/>
      </c>
      <c r="V100" s="74">
        <f t="shared" si="23"/>
      </c>
      <c r="W100" s="74">
        <f t="shared" si="24"/>
      </c>
      <c r="X100" s="74">
        <f t="shared" si="25"/>
      </c>
      <c r="Y100" s="74">
        <f t="shared" si="26"/>
      </c>
      <c r="Z100" s="41"/>
      <c r="AA100" s="74">
        <f t="shared" si="17"/>
      </c>
      <c r="AB100" s="74">
        <f t="shared" si="18"/>
      </c>
      <c r="AC100" s="74">
        <f t="shared" si="19"/>
      </c>
      <c r="AD100" s="74">
        <f t="shared" si="20"/>
      </c>
      <c r="AE100" s="74">
        <f t="shared" si="21"/>
      </c>
    </row>
    <row r="101" spans="1:31" ht="12.75">
      <c r="A101" s="9">
        <f t="shared" si="14"/>
        <v>94</v>
      </c>
      <c r="C101" s="3">
        <v>40056</v>
      </c>
      <c r="D101" s="4">
        <v>13.94</v>
      </c>
      <c r="E101" s="4">
        <v>13.98</v>
      </c>
      <c r="F101" s="4">
        <v>13.75</v>
      </c>
      <c r="G101" s="4">
        <v>13.9</v>
      </c>
      <c r="H101" s="5">
        <v>67090000</v>
      </c>
      <c r="I101" s="29">
        <v>13.64</v>
      </c>
      <c r="K101" s="47">
        <f t="shared" si="15"/>
        <v>0.9869753979739508</v>
      </c>
      <c r="L101" s="23">
        <f t="shared" si="16"/>
        <v>67090</v>
      </c>
      <c r="M101" s="41"/>
      <c r="N101" s="48">
        <f ca="1">IF($K101&lt;&gt;"",PRODUCT($K101:OFFSET($K101,-N$1,0))-1,"")</f>
        <v>-0.0208183776022971</v>
      </c>
      <c r="O101" s="48">
        <f ca="1">IF($K101&lt;&gt;"",PRODUCT($K101:OFFSET($K101,-O$1,0))-1,"")</f>
        <v>-0.01516245487364598</v>
      </c>
      <c r="P101" s="48">
        <f ca="1">IF($K101&lt;&gt;"",PRODUCT($K101:OFFSET($K101,-P$1,0))-1,"")</f>
        <v>-0.02849002849002813</v>
      </c>
      <c r="Q101" s="48">
        <f ca="1">IF($K101&lt;&gt;"",PRODUCT($K101:OFFSET($K101,-Q$1,0))-1,"")</f>
        <v>-0.021520803443328296</v>
      </c>
      <c r="R101" s="48">
        <f ca="1">IF($K101&lt;&gt;"",PRODUCT($K101:OFFSET($K101,-R$1,0))-1,"")</f>
        <v>-0.02222222222222192</v>
      </c>
      <c r="S101" s="41"/>
      <c r="T101" s="48"/>
      <c r="U101" s="74">
        <f t="shared" si="22"/>
        <v>1</v>
      </c>
      <c r="V101" s="74">
        <f t="shared" si="23"/>
      </c>
      <c r="W101" s="74">
        <f t="shared" si="24"/>
        <v>1</v>
      </c>
      <c r="X101" s="74">
        <f t="shared" si="25"/>
        <v>1</v>
      </c>
      <c r="Y101" s="74">
        <f t="shared" si="26"/>
        <v>1</v>
      </c>
      <c r="Z101" s="41"/>
      <c r="AA101" s="74">
        <f t="shared" si="17"/>
        <v>1</v>
      </c>
      <c r="AB101" s="74">
        <f t="shared" si="18"/>
      </c>
      <c r="AC101" s="74">
        <f t="shared" si="19"/>
        <v>1</v>
      </c>
      <c r="AD101" s="74">
        <f t="shared" si="20"/>
        <v>1</v>
      </c>
      <c r="AE101" s="74">
        <f t="shared" si="21"/>
        <v>1</v>
      </c>
    </row>
    <row r="102" spans="1:31" ht="12.75">
      <c r="A102" s="9">
        <f t="shared" si="14"/>
        <v>95</v>
      </c>
      <c r="C102" s="3">
        <v>40057</v>
      </c>
      <c r="D102" s="4">
        <v>13.74</v>
      </c>
      <c r="E102" s="4">
        <v>13.88</v>
      </c>
      <c r="F102" s="4">
        <v>13.29</v>
      </c>
      <c r="G102" s="4">
        <v>13.34</v>
      </c>
      <c r="H102" s="5">
        <v>103474500</v>
      </c>
      <c r="I102" s="29">
        <v>13.09</v>
      </c>
      <c r="K102" s="47">
        <f t="shared" si="15"/>
        <v>0.9596774193548386</v>
      </c>
      <c r="L102" s="23">
        <f t="shared" si="16"/>
        <v>103474.5</v>
      </c>
      <c r="M102" s="41"/>
      <c r="N102" s="48">
        <f ca="1">IF($K102&lt;&gt;"",PRODUCT($K102:OFFSET($K102,-N$1,0))-1,"")</f>
        <v>-0.05282199710564406</v>
      </c>
      <c r="O102" s="48">
        <f ca="1">IF($K102&lt;&gt;"",PRODUCT($K102:OFFSET($K102,-O$1,0))-1,"")</f>
        <v>-0.06030150753768837</v>
      </c>
      <c r="P102" s="48">
        <f ca="1">IF($K102&lt;&gt;"",PRODUCT($K102:OFFSET($K102,-P$1,0))-1,"")</f>
        <v>-0.05487364620938617</v>
      </c>
      <c r="Q102" s="48">
        <f ca="1">IF($K102&lt;&gt;"",PRODUCT($K102:OFFSET($K102,-Q$1,0))-1,"")</f>
        <v>-0.06766381766381735</v>
      </c>
      <c r="R102" s="48">
        <f ca="1">IF($K102&lt;&gt;"",PRODUCT($K102:OFFSET($K102,-R$1,0))-1,"")</f>
        <v>-0.06097560975609739</v>
      </c>
      <c r="S102" s="41"/>
      <c r="T102" s="48"/>
      <c r="U102" s="74">
        <f t="shared" si="22"/>
        <v>1</v>
      </c>
      <c r="V102" s="74">
        <f t="shared" si="23"/>
        <v>1</v>
      </c>
      <c r="W102" s="74">
        <f t="shared" si="24"/>
        <v>1</v>
      </c>
      <c r="X102" s="74">
        <f t="shared" si="25"/>
        <v>1</v>
      </c>
      <c r="Y102" s="74">
        <f t="shared" si="26"/>
        <v>1</v>
      </c>
      <c r="Z102" s="41"/>
      <c r="AA102" s="74">
        <f t="shared" si="17"/>
        <v>1</v>
      </c>
      <c r="AB102" s="74">
        <f t="shared" si="18"/>
        <v>1</v>
      </c>
      <c r="AC102" s="74">
        <f t="shared" si="19"/>
        <v>1</v>
      </c>
      <c r="AD102" s="74">
        <f t="shared" si="20"/>
        <v>1</v>
      </c>
      <c r="AE102" s="74">
        <f t="shared" si="21"/>
        <v>1</v>
      </c>
    </row>
    <row r="103" spans="1:31" ht="12.75">
      <c r="A103" s="9">
        <f t="shared" si="14"/>
        <v>96</v>
      </c>
      <c r="C103" s="3">
        <v>40058</v>
      </c>
      <c r="D103" s="4">
        <v>13.21</v>
      </c>
      <c r="E103" s="4">
        <v>13.32</v>
      </c>
      <c r="F103" s="4">
        <v>13.03</v>
      </c>
      <c r="G103" s="4">
        <v>13.2</v>
      </c>
      <c r="H103" s="5">
        <v>70407200</v>
      </c>
      <c r="I103" s="29">
        <v>12.96</v>
      </c>
      <c r="K103" s="47">
        <f t="shared" si="15"/>
        <v>0.9900687547746372</v>
      </c>
      <c r="L103" s="23">
        <f t="shared" si="16"/>
        <v>70407.2</v>
      </c>
      <c r="M103" s="41"/>
      <c r="N103" s="48">
        <f ca="1">IF($K103&lt;&gt;"",PRODUCT($K103:OFFSET($K103,-N$1,0))-1,"")</f>
        <v>-0.04985337243401766</v>
      </c>
      <c r="O103" s="48">
        <f ca="1">IF($K103&lt;&gt;"",PRODUCT($K103:OFFSET($K103,-O$1,0))-1,"")</f>
        <v>-0.06222865412445733</v>
      </c>
      <c r="P103" s="48">
        <f ca="1">IF($K103&lt;&gt;"",PRODUCT($K103:OFFSET($K103,-P$1,0))-1,"")</f>
        <v>-0.06963388370423529</v>
      </c>
      <c r="Q103" s="48">
        <f ca="1">IF($K103&lt;&gt;"",PRODUCT($K103:OFFSET($K103,-Q$1,0))-1,"")</f>
        <v>-0.06425992779783374</v>
      </c>
      <c r="R103" s="48">
        <f ca="1">IF($K103&lt;&gt;"",PRODUCT($K103:OFFSET($K103,-R$1,0))-1,"")</f>
        <v>-0.07692307692307654</v>
      </c>
      <c r="S103" s="41"/>
      <c r="T103" s="48"/>
      <c r="U103" s="74">
        <f t="shared" si="22"/>
      </c>
      <c r="V103" s="74">
        <f t="shared" si="23"/>
      </c>
      <c r="W103" s="74">
        <f t="shared" si="24"/>
      </c>
      <c r="X103" s="74">
        <f t="shared" si="25"/>
      </c>
      <c r="Y103" s="74">
        <f t="shared" si="26"/>
      </c>
      <c r="Z103" s="41"/>
      <c r="AA103" s="74">
        <f t="shared" si="17"/>
        <v>1</v>
      </c>
      <c r="AB103" s="74">
        <f t="shared" si="18"/>
        <v>1</v>
      </c>
      <c r="AC103" s="74">
        <f t="shared" si="19"/>
        <v>1</v>
      </c>
      <c r="AD103" s="74">
        <f t="shared" si="20"/>
        <v>1</v>
      </c>
      <c r="AE103" s="74">
        <f t="shared" si="21"/>
        <v>1</v>
      </c>
    </row>
    <row r="104" spans="1:31" ht="12.75">
      <c r="A104" s="9">
        <f t="shared" si="14"/>
        <v>97</v>
      </c>
      <c r="C104" s="3">
        <v>40059</v>
      </c>
      <c r="D104" s="4">
        <v>13.35</v>
      </c>
      <c r="E104" s="4">
        <v>13.48</v>
      </c>
      <c r="F104" s="4">
        <v>13.29</v>
      </c>
      <c r="G104" s="4">
        <v>13.45</v>
      </c>
      <c r="H104" s="5">
        <v>54457600</v>
      </c>
      <c r="I104" s="29">
        <v>13.2</v>
      </c>
      <c r="K104" s="47">
        <f t="shared" si="15"/>
        <v>1.0185185185185184</v>
      </c>
      <c r="L104" s="23">
        <f t="shared" si="16"/>
        <v>54457.6</v>
      </c>
      <c r="M104" s="41"/>
      <c r="N104" s="48">
        <f ca="1">IF($K104&lt;&gt;"",PRODUCT($K104:OFFSET($K104,-N$1,0))-1,"")</f>
        <v>0.008403361344537785</v>
      </c>
      <c r="O104" s="48">
        <f ca="1">IF($K104&lt;&gt;"",PRODUCT($K104:OFFSET($K104,-O$1,0))-1,"")</f>
        <v>-0.032258064516129226</v>
      </c>
      <c r="P104" s="48">
        <f ca="1">IF($K104&lt;&gt;"",PRODUCT($K104:OFFSET($K104,-P$1,0))-1,"")</f>
        <v>-0.04486251808972519</v>
      </c>
      <c r="Q104" s="48">
        <f ca="1">IF($K104&lt;&gt;"",PRODUCT($K104:OFFSET($K104,-Q$1,0))-1,"")</f>
        <v>-0.05240488155061018</v>
      </c>
      <c r="R104" s="48">
        <f ca="1">IF($K104&lt;&gt;"",PRODUCT($K104:OFFSET($K104,-R$1,0))-1,"")</f>
        <v>-0.04693140794223816</v>
      </c>
      <c r="S104" s="41"/>
      <c r="T104" s="48"/>
      <c r="U104" s="74">
        <f t="shared" si="22"/>
      </c>
      <c r="V104" s="74">
        <f t="shared" si="23"/>
      </c>
      <c r="W104" s="74">
        <f t="shared" si="24"/>
      </c>
      <c r="X104" s="74">
        <f t="shared" si="25"/>
      </c>
      <c r="Y104" s="74">
        <f t="shared" si="26"/>
      </c>
      <c r="Z104" s="41"/>
      <c r="AA104" s="74">
        <f t="shared" si="17"/>
      </c>
      <c r="AB104" s="74">
        <f t="shared" si="18"/>
        <v>1</v>
      </c>
      <c r="AC104" s="74">
        <f t="shared" si="19"/>
        <v>1</v>
      </c>
      <c r="AD104" s="74">
        <f t="shared" si="20"/>
        <v>1</v>
      </c>
      <c r="AE104" s="74">
        <f t="shared" si="21"/>
        <v>1</v>
      </c>
    </row>
    <row r="105" spans="1:31" ht="12.75">
      <c r="A105" s="9">
        <f t="shared" si="14"/>
        <v>98</v>
      </c>
      <c r="C105" s="3">
        <v>40060</v>
      </c>
      <c r="D105" s="4">
        <v>13.48</v>
      </c>
      <c r="E105" s="4">
        <v>13.9</v>
      </c>
      <c r="F105" s="4">
        <v>13.3</v>
      </c>
      <c r="G105" s="4">
        <v>13.87</v>
      </c>
      <c r="H105" s="5">
        <v>77231300</v>
      </c>
      <c r="I105" s="29">
        <v>13.61</v>
      </c>
      <c r="K105" s="47">
        <f t="shared" si="15"/>
        <v>1.031060606060606</v>
      </c>
      <c r="L105" s="23">
        <f t="shared" si="16"/>
        <v>77231.3</v>
      </c>
      <c r="M105" s="41"/>
      <c r="N105" s="48">
        <f ca="1">IF($K105&lt;&gt;"",PRODUCT($K105:OFFSET($K105,-N$1,0))-1,"")</f>
        <v>0.050154320987654044</v>
      </c>
      <c r="O105" s="48">
        <f ca="1">IF($K105&lt;&gt;"",PRODUCT($K105:OFFSET($K105,-O$1,0))-1,"")</f>
        <v>0.03972498090145149</v>
      </c>
      <c r="P105" s="48">
        <f ca="1">IF($K105&lt;&gt;"",PRODUCT($K105:OFFSET($K105,-P$1,0))-1,"")</f>
        <v>-0.0021994134897362905</v>
      </c>
      <c r="Q105" s="48">
        <f ca="1">IF($K105&lt;&gt;"",PRODUCT($K105:OFFSET($K105,-Q$1,0))-1,"")</f>
        <v>-0.015195369030390982</v>
      </c>
      <c r="R105" s="48">
        <f ca="1">IF($K105&lt;&gt;"",PRODUCT($K105:OFFSET($K105,-R$1,0))-1,"")</f>
        <v>-0.022972002871500363</v>
      </c>
      <c r="S105" s="41"/>
      <c r="T105" s="48"/>
      <c r="U105" s="74">
        <f t="shared" si="22"/>
        <v>1</v>
      </c>
      <c r="V105" s="74">
        <f t="shared" si="23"/>
        <v>1</v>
      </c>
      <c r="W105" s="74">
        <f t="shared" si="24"/>
      </c>
      <c r="X105" s="74">
        <f t="shared" si="25"/>
      </c>
      <c r="Y105" s="74">
        <f t="shared" si="26"/>
      </c>
      <c r="Z105" s="41"/>
      <c r="AA105" s="74">
        <f t="shared" si="17"/>
        <v>1</v>
      </c>
      <c r="AB105" s="74">
        <f t="shared" si="18"/>
        <v>1</v>
      </c>
      <c r="AC105" s="74">
        <f t="shared" si="19"/>
      </c>
      <c r="AD105" s="74">
        <f t="shared" si="20"/>
      </c>
      <c r="AE105" s="74">
        <f t="shared" si="21"/>
        <v>1</v>
      </c>
    </row>
    <row r="106" spans="1:31" ht="12.75">
      <c r="A106" s="9">
        <f t="shared" si="14"/>
        <v>99</v>
      </c>
      <c r="C106" s="3">
        <v>40064</v>
      </c>
      <c r="D106" s="4">
        <v>14.52</v>
      </c>
      <c r="E106" s="4">
        <v>14.69</v>
      </c>
      <c r="F106" s="4">
        <v>14.36</v>
      </c>
      <c r="G106" s="4">
        <v>14.5</v>
      </c>
      <c r="H106" s="5">
        <v>142954300</v>
      </c>
      <c r="I106" s="29">
        <v>14.23</v>
      </c>
      <c r="K106" s="47">
        <f t="shared" si="15"/>
        <v>1.0455547391623807</v>
      </c>
      <c r="L106" s="23">
        <f t="shared" si="16"/>
        <v>142954.3</v>
      </c>
      <c r="M106" s="41"/>
      <c r="N106" s="48">
        <f ca="1">IF($K106&lt;&gt;"",PRODUCT($K106:OFFSET($K106,-N$1,0))-1,"")</f>
        <v>0.07803030303030312</v>
      </c>
      <c r="O106" s="48">
        <f ca="1">IF($K106&lt;&gt;"",PRODUCT($K106:OFFSET($K106,-O$1,0))-1,"")</f>
        <v>0.09799382716049365</v>
      </c>
      <c r="P106" s="48">
        <f ca="1">IF($K106&lt;&gt;"",PRODUCT($K106:OFFSET($K106,-P$1,0))-1,"")</f>
        <v>0.08708938120702836</v>
      </c>
      <c r="Q106" s="48">
        <f ca="1">IF($K106&lt;&gt;"",PRODUCT($K106:OFFSET($K106,-Q$1,0))-1,"")</f>
        <v>0.043255131964809346</v>
      </c>
      <c r="R106" s="48">
        <f ca="1">IF($K106&lt;&gt;"",PRODUCT($K106:OFFSET($K106,-R$1,0))-1,"")</f>
        <v>0.029667149059334097</v>
      </c>
      <c r="S106" s="41"/>
      <c r="T106" s="48"/>
      <c r="U106" s="74">
        <f t="shared" si="22"/>
        <v>1</v>
      </c>
      <c r="V106" s="74">
        <f t="shared" si="23"/>
        <v>1</v>
      </c>
      <c r="W106" s="74">
        <f t="shared" si="24"/>
        <v>1</v>
      </c>
      <c r="X106" s="74">
        <f t="shared" si="25"/>
        <v>1</v>
      </c>
      <c r="Y106" s="74">
        <f t="shared" si="26"/>
        <v>1</v>
      </c>
      <c r="Z106" s="41"/>
      <c r="AA106" s="74">
        <f t="shared" si="17"/>
        <v>1</v>
      </c>
      <c r="AB106" s="74">
        <f t="shared" si="18"/>
        <v>1</v>
      </c>
      <c r="AC106" s="74">
        <f t="shared" si="19"/>
        <v>1</v>
      </c>
      <c r="AD106" s="74">
        <f t="shared" si="20"/>
        <v>1</v>
      </c>
      <c r="AE106" s="74">
        <f t="shared" si="21"/>
        <v>1</v>
      </c>
    </row>
    <row r="107" spans="1:31" ht="12.75">
      <c r="A107" s="9">
        <f t="shared" si="14"/>
        <v>100</v>
      </c>
      <c r="C107" s="3">
        <v>40065</v>
      </c>
      <c r="D107" s="4">
        <v>14.78</v>
      </c>
      <c r="E107" s="4">
        <v>15.03</v>
      </c>
      <c r="F107" s="4">
        <v>14.61</v>
      </c>
      <c r="G107" s="4">
        <v>14.87</v>
      </c>
      <c r="H107" s="5">
        <v>154055500</v>
      </c>
      <c r="I107" s="29">
        <v>14.6</v>
      </c>
      <c r="K107" s="47">
        <f t="shared" si="15"/>
        <v>1.0260014054813773</v>
      </c>
      <c r="L107" s="23">
        <f t="shared" si="16"/>
        <v>154055.5</v>
      </c>
      <c r="M107" s="41"/>
      <c r="N107" s="48">
        <f ca="1">IF($K107&lt;&gt;"",PRODUCT($K107:OFFSET($K107,-N$1,0))-1,"")</f>
        <v>0.07274063188831748</v>
      </c>
      <c r="O107" s="48">
        <f ca="1">IF($K107&lt;&gt;"",PRODUCT($K107:OFFSET($K107,-O$1,0))-1,"")</f>
        <v>0.10606060606060597</v>
      </c>
      <c r="P107" s="48">
        <f ca="1">IF($K107&lt;&gt;"",PRODUCT($K107:OFFSET($K107,-P$1,0))-1,"")</f>
        <v>0.12654320987654288</v>
      </c>
      <c r="Q107" s="48">
        <f ca="1">IF($K107&lt;&gt;"",PRODUCT($K107:OFFSET($K107,-Q$1,0))-1,"")</f>
        <v>0.11535523300229178</v>
      </c>
      <c r="R107" s="48">
        <f ca="1">IF($K107&lt;&gt;"",PRODUCT($K107:OFFSET($K107,-R$1,0))-1,"")</f>
        <v>0.07038123167155419</v>
      </c>
      <c r="S107" s="41"/>
      <c r="T107" s="48"/>
      <c r="U107" s="74">
        <f t="shared" si="22"/>
      </c>
      <c r="V107" s="74">
        <f t="shared" si="23"/>
      </c>
      <c r="W107" s="74">
        <f t="shared" si="24"/>
      </c>
      <c r="X107" s="74">
        <f t="shared" si="25"/>
      </c>
      <c r="Y107" s="74">
        <f t="shared" si="26"/>
      </c>
      <c r="Z107" s="41"/>
      <c r="AA107" s="74">
        <f t="shared" si="17"/>
        <v>1</v>
      </c>
      <c r="AB107" s="74">
        <f t="shared" si="18"/>
        <v>1</v>
      </c>
      <c r="AC107" s="74">
        <f t="shared" si="19"/>
        <v>1</v>
      </c>
      <c r="AD107" s="74">
        <f t="shared" si="20"/>
        <v>1</v>
      </c>
      <c r="AE107" s="74">
        <f t="shared" si="21"/>
        <v>1</v>
      </c>
    </row>
    <row r="108" spans="1:31" ht="12.75">
      <c r="A108" s="9">
        <f t="shared" si="14"/>
        <v>101</v>
      </c>
      <c r="C108" s="3">
        <v>40066</v>
      </c>
      <c r="D108" s="4">
        <v>14.92</v>
      </c>
      <c r="E108" s="4">
        <v>14.94</v>
      </c>
      <c r="F108" s="4">
        <v>14.52</v>
      </c>
      <c r="G108" s="4">
        <v>14.8</v>
      </c>
      <c r="H108" s="5">
        <v>119880100</v>
      </c>
      <c r="I108" s="29">
        <v>14.53</v>
      </c>
      <c r="K108" s="47">
        <f t="shared" si="15"/>
        <v>0.9952054794520547</v>
      </c>
      <c r="L108" s="23">
        <f t="shared" si="16"/>
        <v>119880.1</v>
      </c>
      <c r="M108" s="41"/>
      <c r="N108" s="48">
        <f ca="1">IF($K108&lt;&gt;"",PRODUCT($K108:OFFSET($K108,-N$1,0))-1,"")</f>
        <v>0.02108222066057608</v>
      </c>
      <c r="O108" s="48">
        <f ca="1">IF($K108&lt;&gt;"",PRODUCT($K108:OFFSET($K108,-O$1,0))-1,"")</f>
        <v>0.06759735488611307</v>
      </c>
      <c r="P108" s="48">
        <f ca="1">IF($K108&lt;&gt;"",PRODUCT($K108:OFFSET($K108,-P$1,0))-1,"")</f>
        <v>0.1007575757575756</v>
      </c>
      <c r="Q108" s="48">
        <f ca="1">IF($K108&lt;&gt;"",PRODUCT($K108:OFFSET($K108,-Q$1,0))-1,"")</f>
        <v>0.12114197530864157</v>
      </c>
      <c r="R108" s="48">
        <f ca="1">IF($K108&lt;&gt;"",PRODUCT($K108:OFFSET($K108,-R$1,0))-1,"")</f>
        <v>0.11000763941940406</v>
      </c>
      <c r="S108" s="41"/>
      <c r="T108" s="48"/>
      <c r="U108" s="74">
        <f t="shared" si="22"/>
      </c>
      <c r="V108" s="74">
        <f t="shared" si="23"/>
      </c>
      <c r="W108" s="74">
        <f t="shared" si="24"/>
      </c>
      <c r="X108" s="74">
        <f t="shared" si="25"/>
      </c>
      <c r="Y108" s="74">
        <f t="shared" si="26"/>
      </c>
      <c r="Z108" s="41"/>
      <c r="AA108" s="74">
        <f t="shared" si="17"/>
        <v>1</v>
      </c>
      <c r="AB108" s="74">
        <f t="shared" si="18"/>
        <v>1</v>
      </c>
      <c r="AC108" s="74">
        <f t="shared" si="19"/>
        <v>1</v>
      </c>
      <c r="AD108" s="74">
        <f t="shared" si="20"/>
        <v>1</v>
      </c>
      <c r="AE108" s="74">
        <f t="shared" si="21"/>
        <v>1</v>
      </c>
    </row>
    <row r="109" spans="1:31" ht="12.75">
      <c r="A109" s="9">
        <f t="shared" si="14"/>
        <v>102</v>
      </c>
      <c r="C109" s="3">
        <v>40067</v>
      </c>
      <c r="D109" s="4">
        <v>14.87</v>
      </c>
      <c r="E109" s="4">
        <v>14.98</v>
      </c>
      <c r="F109" s="4">
        <v>14.63</v>
      </c>
      <c r="G109" s="4">
        <v>14.67</v>
      </c>
      <c r="H109" s="5">
        <v>101219100</v>
      </c>
      <c r="I109" s="29">
        <v>14.4</v>
      </c>
      <c r="K109" s="47">
        <f t="shared" si="15"/>
        <v>0.9910529938059188</v>
      </c>
      <c r="L109" s="23">
        <f t="shared" si="16"/>
        <v>101219.1</v>
      </c>
      <c r="M109" s="41"/>
      <c r="N109" s="48">
        <f ca="1">IF($K109&lt;&gt;"",PRODUCT($K109:OFFSET($K109,-N$1,0))-1,"")</f>
        <v>-0.013698630136986356</v>
      </c>
      <c r="O109" s="48">
        <f ca="1">IF($K109&lt;&gt;"",PRODUCT($K109:OFFSET($K109,-O$1,0))-1,"")</f>
        <v>0.01194659170765977</v>
      </c>
      <c r="P109" s="48">
        <f ca="1">IF($K109&lt;&gt;"",PRODUCT($K109:OFFSET($K109,-P$1,0))-1,"")</f>
        <v>0.058045554739162286</v>
      </c>
      <c r="Q109" s="48">
        <f ca="1">IF($K109&lt;&gt;"",PRODUCT($K109:OFFSET($K109,-Q$1,0))-1,"")</f>
        <v>0.09090909090909083</v>
      </c>
      <c r="R109" s="48">
        <f ca="1">IF($K109&lt;&gt;"",PRODUCT($K109:OFFSET($K109,-R$1,0))-1,"")</f>
        <v>0.11111111111111072</v>
      </c>
      <c r="S109" s="41"/>
      <c r="T109" s="48"/>
      <c r="U109" s="74">
        <f t="shared" si="22"/>
      </c>
      <c r="V109" s="74">
        <f t="shared" si="23"/>
      </c>
      <c r="W109" s="74">
        <f t="shared" si="24"/>
        <v>1</v>
      </c>
      <c r="X109" s="74">
        <f t="shared" si="25"/>
        <v>1</v>
      </c>
      <c r="Y109" s="74">
        <f t="shared" si="26"/>
        <v>1</v>
      </c>
      <c r="Z109" s="41"/>
      <c r="AA109" s="74">
        <f t="shared" si="17"/>
      </c>
      <c r="AB109" s="74">
        <f t="shared" si="18"/>
      </c>
      <c r="AC109" s="74">
        <f t="shared" si="19"/>
        <v>1</v>
      </c>
      <c r="AD109" s="74">
        <f t="shared" si="20"/>
        <v>1</v>
      </c>
      <c r="AE109" s="74">
        <f t="shared" si="21"/>
        <v>1</v>
      </c>
    </row>
    <row r="110" spans="1:31" ht="12.75">
      <c r="A110" s="9">
        <f t="shared" si="14"/>
        <v>103</v>
      </c>
      <c r="C110" s="3">
        <v>40070</v>
      </c>
      <c r="D110" s="4">
        <v>14.55</v>
      </c>
      <c r="E110" s="4">
        <v>15.41</v>
      </c>
      <c r="F110" s="4">
        <v>14.4</v>
      </c>
      <c r="G110" s="4">
        <v>15.35</v>
      </c>
      <c r="H110" s="5">
        <v>139284100</v>
      </c>
      <c r="I110" s="29">
        <v>15.07</v>
      </c>
      <c r="K110" s="47">
        <f t="shared" si="15"/>
        <v>1.0465277777777777</v>
      </c>
      <c r="L110" s="23">
        <f t="shared" si="16"/>
        <v>139284.1</v>
      </c>
      <c r="M110" s="41"/>
      <c r="N110" s="48">
        <f ca="1">IF($K110&lt;&gt;"",PRODUCT($K110:OFFSET($K110,-N$1,0))-1,"")</f>
        <v>0.037164487267721924</v>
      </c>
      <c r="O110" s="48">
        <f ca="1">IF($K110&lt;&gt;"",PRODUCT($K110:OFFSET($K110,-O$1,0))-1,"")</f>
        <v>0.03219178082191765</v>
      </c>
      <c r="P110" s="48">
        <f ca="1">IF($K110&lt;&gt;"",PRODUCT($K110:OFFSET($K110,-P$1,0))-1,"")</f>
        <v>0.059030217849613376</v>
      </c>
      <c r="Q110" s="48">
        <f ca="1">IF($K110&lt;&gt;"",PRODUCT($K110:OFFSET($K110,-Q$1,0))-1,"")</f>
        <v>0.10727406318883159</v>
      </c>
      <c r="R110" s="48">
        <f ca="1">IF($K110&lt;&gt;"",PRODUCT($K110:OFFSET($K110,-R$1,0))-1,"")</f>
        <v>0.1416666666666666</v>
      </c>
      <c r="S110" s="41"/>
      <c r="T110" s="48"/>
      <c r="U110" s="74">
        <f t="shared" si="22"/>
        <v>1</v>
      </c>
      <c r="V110" s="74">
        <f t="shared" si="23"/>
        <v>1</v>
      </c>
      <c r="W110" s="74">
        <f t="shared" si="24"/>
        <v>1</v>
      </c>
      <c r="X110" s="74">
        <f t="shared" si="25"/>
        <v>1</v>
      </c>
      <c r="Y110" s="74">
        <f t="shared" si="26"/>
        <v>1</v>
      </c>
      <c r="Z110" s="41"/>
      <c r="AA110" s="74">
        <f t="shared" si="17"/>
        <v>1</v>
      </c>
      <c r="AB110" s="74">
        <f t="shared" si="18"/>
        <v>1</v>
      </c>
      <c r="AC110" s="74">
        <f t="shared" si="19"/>
        <v>1</v>
      </c>
      <c r="AD110" s="74">
        <f t="shared" si="20"/>
        <v>1</v>
      </c>
      <c r="AE110" s="74">
        <f t="shared" si="21"/>
        <v>1</v>
      </c>
    </row>
    <row r="111" spans="1:31" ht="12.75">
      <c r="A111" s="9">
        <f t="shared" si="14"/>
        <v>104</v>
      </c>
      <c r="C111" s="3">
        <v>40071</v>
      </c>
      <c r="D111" s="4">
        <v>15.49</v>
      </c>
      <c r="E111" s="4">
        <v>16.15</v>
      </c>
      <c r="F111" s="4">
        <v>15.48</v>
      </c>
      <c r="G111" s="4">
        <v>16</v>
      </c>
      <c r="H111" s="5">
        <v>209198600</v>
      </c>
      <c r="I111" s="29">
        <v>15.71</v>
      </c>
      <c r="K111" s="47">
        <f t="shared" si="15"/>
        <v>1.0424684804246849</v>
      </c>
      <c r="L111" s="23">
        <f t="shared" si="16"/>
        <v>209198.6</v>
      </c>
      <c r="M111" s="41"/>
      <c r="N111" s="48">
        <f ca="1">IF($K111&lt;&gt;"",PRODUCT($K111:OFFSET($K111,-N$1,0))-1,"")</f>
        <v>0.09097222222222223</v>
      </c>
      <c r="O111" s="48">
        <f ca="1">IF($K111&lt;&gt;"",PRODUCT($K111:OFFSET($K111,-O$1,0))-1,"")</f>
        <v>0.08121128699242952</v>
      </c>
      <c r="P111" s="48">
        <f ca="1">IF($K111&lt;&gt;"",PRODUCT($K111:OFFSET($K111,-P$1,0))-1,"")</f>
        <v>0.07602739726027385</v>
      </c>
      <c r="Q111" s="48">
        <f ca="1">IF($K111&lt;&gt;"",PRODUCT($K111:OFFSET($K111,-Q$1,0))-1,"")</f>
        <v>0.10400562192550944</v>
      </c>
      <c r="R111" s="48">
        <f ca="1">IF($K111&lt;&gt;"",PRODUCT($K111:OFFSET($K111,-R$1,0))-1,"")</f>
        <v>0.1542983100661277</v>
      </c>
      <c r="S111" s="41"/>
      <c r="T111" s="48"/>
      <c r="U111" s="74">
        <f t="shared" si="22"/>
        <v>1</v>
      </c>
      <c r="V111" s="74">
        <f t="shared" si="23"/>
        <v>1</v>
      </c>
      <c r="W111" s="74">
        <f t="shared" si="24"/>
        <v>1</v>
      </c>
      <c r="X111" s="74">
        <f t="shared" si="25"/>
        <v>1</v>
      </c>
      <c r="Y111" s="74">
        <f t="shared" si="26"/>
        <v>1</v>
      </c>
      <c r="Z111" s="41"/>
      <c r="AA111" s="74">
        <f t="shared" si="17"/>
        <v>1</v>
      </c>
      <c r="AB111" s="74">
        <f t="shared" si="18"/>
        <v>1</v>
      </c>
      <c r="AC111" s="74">
        <f t="shared" si="19"/>
        <v>1</v>
      </c>
      <c r="AD111" s="74">
        <f t="shared" si="20"/>
        <v>1</v>
      </c>
      <c r="AE111" s="74">
        <f t="shared" si="21"/>
        <v>1</v>
      </c>
    </row>
    <row r="112" spans="1:31" ht="12.75">
      <c r="A112" s="9">
        <f t="shared" si="14"/>
        <v>105</v>
      </c>
      <c r="C112" s="3">
        <v>40072</v>
      </c>
      <c r="D112" s="4">
        <v>16.39</v>
      </c>
      <c r="E112" s="4">
        <v>17.18</v>
      </c>
      <c r="F112" s="4">
        <v>16.33</v>
      </c>
      <c r="G112" s="4">
        <v>17</v>
      </c>
      <c r="H112" s="5">
        <v>268968200</v>
      </c>
      <c r="I112" s="29">
        <v>16.69</v>
      </c>
      <c r="K112" s="47">
        <f t="shared" si="15"/>
        <v>1.0623806492679821</v>
      </c>
      <c r="L112" s="23">
        <f t="shared" si="16"/>
        <v>268968.2</v>
      </c>
      <c r="M112" s="41"/>
      <c r="N112" s="48">
        <f ca="1">IF($K112&lt;&gt;"",PRODUCT($K112:OFFSET($K112,-N$1,0))-1,"")</f>
        <v>0.10749834107498346</v>
      </c>
      <c r="O112" s="48">
        <f ca="1">IF($K112&lt;&gt;"",PRODUCT($K112:OFFSET($K112,-O$1,0))-1,"")</f>
        <v>0.15902777777777777</v>
      </c>
      <c r="P112" s="48">
        <f ca="1">IF($K112&lt;&gt;"",PRODUCT($K112:OFFSET($K112,-P$1,0))-1,"")</f>
        <v>0.14865794907088792</v>
      </c>
      <c r="Q112" s="48">
        <f ca="1">IF($K112&lt;&gt;"",PRODUCT($K112:OFFSET($K112,-Q$1,0))-1,"")</f>
        <v>0.14315068493150673</v>
      </c>
      <c r="R112" s="48">
        <f ca="1">IF($K112&lt;&gt;"",PRODUCT($K112:OFFSET($K112,-R$1,0))-1,"")</f>
        <v>0.17287420941672504</v>
      </c>
      <c r="S112" s="41"/>
      <c r="T112" s="48"/>
      <c r="U112" s="74">
        <f t="shared" si="22"/>
      </c>
      <c r="V112" s="74">
        <f t="shared" si="23"/>
      </c>
      <c r="W112" s="74">
        <f t="shared" si="24"/>
      </c>
      <c r="X112" s="74">
        <f t="shared" si="25"/>
      </c>
      <c r="Y112" s="74">
        <f t="shared" si="26"/>
      </c>
      <c r="Z112" s="41"/>
      <c r="AA112" s="74">
        <f t="shared" si="17"/>
        <v>1</v>
      </c>
      <c r="AB112" s="74">
        <f t="shared" si="18"/>
        <v>1</v>
      </c>
      <c r="AC112" s="74">
        <f t="shared" si="19"/>
        <v>1</v>
      </c>
      <c r="AD112" s="74">
        <f t="shared" si="20"/>
        <v>1</v>
      </c>
      <c r="AE112" s="74">
        <f t="shared" si="21"/>
        <v>1</v>
      </c>
    </row>
    <row r="113" spans="1:31" ht="12.75">
      <c r="A113" s="9">
        <f t="shared" si="14"/>
        <v>106</v>
      </c>
      <c r="C113" s="3">
        <v>40073</v>
      </c>
      <c r="D113" s="4">
        <v>16.97</v>
      </c>
      <c r="E113" s="4">
        <v>17.52</v>
      </c>
      <c r="F113" s="4">
        <v>16.35</v>
      </c>
      <c r="G113" s="4">
        <v>16.66</v>
      </c>
      <c r="H113" s="5">
        <v>255066600</v>
      </c>
      <c r="I113" s="29">
        <v>16.45</v>
      </c>
      <c r="K113" s="47">
        <f t="shared" si="15"/>
        <v>0.9856201318154583</v>
      </c>
      <c r="L113" s="23">
        <f t="shared" si="16"/>
        <v>255066.6</v>
      </c>
      <c r="M113" s="41"/>
      <c r="N113" s="48">
        <f ca="1">IF($K113&lt;&gt;"",PRODUCT($K113:OFFSET($K113,-N$1,0))-1,"")</f>
        <v>0.0471037555697007</v>
      </c>
      <c r="O113" s="48">
        <f ca="1">IF($K113&lt;&gt;"",PRODUCT($K113:OFFSET($K113,-O$1,0))-1,"")</f>
        <v>0.09157266091572658</v>
      </c>
      <c r="P113" s="48">
        <f ca="1">IF($K113&lt;&gt;"",PRODUCT($K113:OFFSET($K113,-P$1,0))-1,"")</f>
        <v>0.14236111111111094</v>
      </c>
      <c r="Q113" s="48">
        <f ca="1">IF($K113&lt;&gt;"",PRODUCT($K113:OFFSET($K113,-Q$1,0))-1,"")</f>
        <v>0.13214039917412257</v>
      </c>
      <c r="R113" s="48">
        <f ca="1">IF($K113&lt;&gt;"",PRODUCT($K113:OFFSET($K113,-R$1,0))-1,"")</f>
        <v>0.12671232876712302</v>
      </c>
      <c r="S113" s="41"/>
      <c r="T113" s="48"/>
      <c r="U113" s="74">
        <f t="shared" si="22"/>
      </c>
      <c r="V113" s="74">
        <f t="shared" si="23"/>
      </c>
      <c r="W113" s="74">
        <f t="shared" si="24"/>
      </c>
      <c r="X113" s="74">
        <f t="shared" si="25"/>
      </c>
      <c r="Y113" s="74">
        <f t="shared" si="26"/>
      </c>
      <c r="Z113" s="41"/>
      <c r="AA113" s="74">
        <f t="shared" si="17"/>
        <v>1</v>
      </c>
      <c r="AB113" s="74">
        <f t="shared" si="18"/>
        <v>1</v>
      </c>
      <c r="AC113" s="74">
        <f t="shared" si="19"/>
        <v>1</v>
      </c>
      <c r="AD113" s="74">
        <f t="shared" si="20"/>
        <v>1</v>
      </c>
      <c r="AE113" s="74">
        <f t="shared" si="21"/>
        <v>1</v>
      </c>
    </row>
    <row r="114" spans="1:31" ht="12.75">
      <c r="A114" s="9">
        <f t="shared" si="14"/>
        <v>107</v>
      </c>
      <c r="C114" s="3">
        <v>40074</v>
      </c>
      <c r="D114" s="4">
        <v>16.88</v>
      </c>
      <c r="E114" s="4">
        <v>16.88</v>
      </c>
      <c r="F114" s="4">
        <v>16.43</v>
      </c>
      <c r="G114" s="4">
        <v>16.5</v>
      </c>
      <c r="H114" s="5">
        <v>123024100</v>
      </c>
      <c r="I114" s="29">
        <v>16.29</v>
      </c>
      <c r="K114" s="47">
        <f t="shared" si="15"/>
        <v>0.990273556231003</v>
      </c>
      <c r="L114" s="23">
        <f t="shared" si="16"/>
        <v>123024.1</v>
      </c>
      <c r="M114" s="41"/>
      <c r="N114" s="48">
        <f ca="1">IF($K114&lt;&gt;"",PRODUCT($K114:OFFSET($K114,-N$1,0))-1,"")</f>
        <v>-0.023966446974236222</v>
      </c>
      <c r="O114" s="48">
        <f ca="1">IF($K114&lt;&gt;"",PRODUCT($K114:OFFSET($K114,-O$1,0))-1,"")</f>
        <v>0.03691915977084648</v>
      </c>
      <c r="P114" s="48">
        <f ca="1">IF($K114&lt;&gt;"",PRODUCT($K114:OFFSET($K114,-P$1,0))-1,"")</f>
        <v>0.08095554080955525</v>
      </c>
      <c r="Q114" s="48">
        <f ca="1">IF($K114&lt;&gt;"",PRODUCT($K114:OFFSET($K114,-Q$1,0))-1,"")</f>
        <v>0.13124999999999987</v>
      </c>
      <c r="R114" s="48">
        <f ca="1">IF($K114&lt;&gt;"",PRODUCT($K114:OFFSET($K114,-R$1,0))-1,"")</f>
        <v>0.12112869924294567</v>
      </c>
      <c r="S114" s="41"/>
      <c r="T114" s="48"/>
      <c r="U114" s="74">
        <f t="shared" si="22"/>
      </c>
      <c r="V114" s="74">
        <f t="shared" si="23"/>
        <v>1</v>
      </c>
      <c r="W114" s="74">
        <f t="shared" si="24"/>
        <v>1</v>
      </c>
      <c r="X114" s="74">
        <f t="shared" si="25"/>
        <v>1</v>
      </c>
      <c r="Y114" s="74">
        <f t="shared" si="26"/>
        <v>1</v>
      </c>
      <c r="Z114" s="41"/>
      <c r="AA114" s="74">
        <f t="shared" si="17"/>
        <v>1</v>
      </c>
      <c r="AB114" s="74">
        <f t="shared" si="18"/>
        <v>1</v>
      </c>
      <c r="AC114" s="74">
        <f t="shared" si="19"/>
        <v>1</v>
      </c>
      <c r="AD114" s="74">
        <f t="shared" si="20"/>
        <v>1</v>
      </c>
      <c r="AE114" s="74">
        <f t="shared" si="21"/>
        <v>1</v>
      </c>
    </row>
    <row r="115" spans="1:31" ht="12.75">
      <c r="A115" s="9">
        <f t="shared" si="14"/>
        <v>108</v>
      </c>
      <c r="C115" s="3">
        <v>40077</v>
      </c>
      <c r="D115" s="4">
        <v>16.43</v>
      </c>
      <c r="E115" s="4">
        <v>16.89</v>
      </c>
      <c r="F115" s="4">
        <v>16.24</v>
      </c>
      <c r="G115" s="4">
        <v>16.76</v>
      </c>
      <c r="H115" s="5">
        <v>109299100</v>
      </c>
      <c r="I115" s="29">
        <v>16.55</v>
      </c>
      <c r="K115" s="47">
        <f t="shared" si="15"/>
        <v>1.015960712093309</v>
      </c>
      <c r="L115" s="23">
        <f t="shared" si="16"/>
        <v>109299.1</v>
      </c>
      <c r="M115" s="41"/>
      <c r="N115" s="48">
        <f ca="1">IF($K115&lt;&gt;"",PRODUCT($K115:OFFSET($K115,-N$1,0))-1,"")</f>
        <v>0.006079027355623268</v>
      </c>
      <c r="O115" s="48">
        <f ca="1">IF($K115&lt;&gt;"",PRODUCT($K115:OFFSET($K115,-O$1,0))-1,"")</f>
        <v>-0.008388256440982622</v>
      </c>
      <c r="P115" s="48">
        <f ca="1">IF($K115&lt;&gt;"",PRODUCT($K115:OFFSET($K115,-P$1,0))-1,"")</f>
        <v>0.05346912794398473</v>
      </c>
      <c r="Q115" s="48">
        <f ca="1">IF($K115&lt;&gt;"",PRODUCT($K115:OFFSET($K115,-Q$1,0))-1,"")</f>
        <v>0.09820836098208363</v>
      </c>
      <c r="R115" s="48">
        <f ca="1">IF($K115&lt;&gt;"",PRODUCT($K115:OFFSET($K115,-R$1,0))-1,"")</f>
        <v>0.14930555555555558</v>
      </c>
      <c r="S115" s="41"/>
      <c r="T115" s="48"/>
      <c r="U115" s="74">
        <f t="shared" si="22"/>
      </c>
      <c r="V115" s="74">
        <f t="shared" si="23"/>
      </c>
      <c r="W115" s="74">
        <f t="shared" si="24"/>
        <v>1</v>
      </c>
      <c r="X115" s="74">
        <f t="shared" si="25"/>
        <v>1</v>
      </c>
      <c r="Y115" s="74">
        <f t="shared" si="26"/>
        <v>1</v>
      </c>
      <c r="Z115" s="41"/>
      <c r="AA115" s="74">
        <f t="shared" si="17"/>
      </c>
      <c r="AB115" s="74">
        <f t="shared" si="18"/>
      </c>
      <c r="AC115" s="74">
        <f t="shared" si="19"/>
        <v>1</v>
      </c>
      <c r="AD115" s="74">
        <f t="shared" si="20"/>
        <v>1</v>
      </c>
      <c r="AE115" s="74">
        <f t="shared" si="21"/>
        <v>1</v>
      </c>
    </row>
    <row r="116" spans="1:31" ht="12.75">
      <c r="A116" s="9">
        <f t="shared" si="14"/>
        <v>109</v>
      </c>
      <c r="C116" s="3">
        <v>40078</v>
      </c>
      <c r="D116" s="4">
        <v>17.06</v>
      </c>
      <c r="E116" s="4">
        <v>17.19</v>
      </c>
      <c r="F116" s="4">
        <v>16.91</v>
      </c>
      <c r="G116" s="4">
        <v>17.01</v>
      </c>
      <c r="H116" s="5">
        <v>95910500</v>
      </c>
      <c r="I116" s="29">
        <v>16.8</v>
      </c>
      <c r="K116" s="47">
        <f t="shared" si="15"/>
        <v>1.0151057401812689</v>
      </c>
      <c r="L116" s="23">
        <f t="shared" si="16"/>
        <v>95910.5</v>
      </c>
      <c r="M116" s="41"/>
      <c r="N116" s="48">
        <f ca="1">IF($K116&lt;&gt;"",PRODUCT($K116:OFFSET($K116,-N$1,0))-1,"")</f>
        <v>0.03130755064456747</v>
      </c>
      <c r="O116" s="48">
        <f ca="1">IF($K116&lt;&gt;"",PRODUCT($K116:OFFSET($K116,-O$1,0))-1,"")</f>
        <v>0.021276595744680993</v>
      </c>
      <c r="P116" s="48">
        <f ca="1">IF($K116&lt;&gt;"",PRODUCT($K116:OFFSET($K116,-P$1,0))-1,"")</f>
        <v>0.006590772917914878</v>
      </c>
      <c r="Q116" s="48">
        <f ca="1">IF($K116&lt;&gt;"",PRODUCT($K116:OFFSET($K116,-Q$1,0))-1,"")</f>
        <v>0.06938255887969436</v>
      </c>
      <c r="R116" s="48">
        <f ca="1">IF($K116&lt;&gt;"",PRODUCT($K116:OFFSET($K116,-R$1,0))-1,"")</f>
        <v>0.11479761114797604</v>
      </c>
      <c r="S116" s="41"/>
      <c r="T116" s="48"/>
      <c r="U116" s="74">
        <f t="shared" si="22"/>
      </c>
      <c r="V116" s="74">
        <f t="shared" si="23"/>
      </c>
      <c r="W116" s="74">
        <f t="shared" si="24"/>
      </c>
      <c r="X116" s="74">
        <f t="shared" si="25"/>
      </c>
      <c r="Y116" s="74">
        <f t="shared" si="26"/>
      </c>
      <c r="Z116" s="41"/>
      <c r="AA116" s="74">
        <f t="shared" si="17"/>
        <v>1</v>
      </c>
      <c r="AB116" s="74">
        <f t="shared" si="18"/>
        <v>1</v>
      </c>
      <c r="AC116" s="74">
        <f t="shared" si="19"/>
      </c>
      <c r="AD116" s="74">
        <f t="shared" si="20"/>
        <v>1</v>
      </c>
      <c r="AE116" s="74">
        <f t="shared" si="21"/>
        <v>1</v>
      </c>
    </row>
    <row r="117" spans="1:31" ht="12.75">
      <c r="A117" s="9">
        <f t="shared" si="14"/>
        <v>110</v>
      </c>
      <c r="C117" s="3">
        <v>40079</v>
      </c>
      <c r="D117" s="4">
        <v>17.17</v>
      </c>
      <c r="E117" s="4">
        <v>17.5</v>
      </c>
      <c r="F117" s="4">
        <v>16.95</v>
      </c>
      <c r="G117" s="4">
        <v>17</v>
      </c>
      <c r="H117" s="5">
        <v>134308100</v>
      </c>
      <c r="I117" s="29">
        <v>16.79</v>
      </c>
      <c r="K117" s="47">
        <f t="shared" si="15"/>
        <v>0.9994047619047618</v>
      </c>
      <c r="L117" s="23">
        <f t="shared" si="16"/>
        <v>134308.1</v>
      </c>
      <c r="M117" s="41"/>
      <c r="N117" s="48">
        <f ca="1">IF($K117&lt;&gt;"",PRODUCT($K117:OFFSET($K117,-N$1,0))-1,"")</f>
        <v>0.01450151057401805</v>
      </c>
      <c r="O117" s="48">
        <f ca="1">IF($K117&lt;&gt;"",PRODUCT($K117:OFFSET($K117,-O$1,0))-1,"")</f>
        <v>0.030693677102517025</v>
      </c>
      <c r="P117" s="48">
        <f ca="1">IF($K117&lt;&gt;"",PRODUCT($K117:OFFSET($K117,-P$1,0))-1,"")</f>
        <v>0.020668693009118666</v>
      </c>
      <c r="Q117" s="48">
        <f ca="1">IF($K117&lt;&gt;"",PRODUCT($K117:OFFSET($K117,-Q$1,0))-1,"")</f>
        <v>0.005991611743558778</v>
      </c>
      <c r="R117" s="48">
        <f ca="1">IF($K117&lt;&gt;"",PRODUCT($K117:OFFSET($K117,-R$1,0))-1,"")</f>
        <v>0.06874602164226595</v>
      </c>
      <c r="S117" s="41"/>
      <c r="T117" s="48"/>
      <c r="U117" s="74">
        <f t="shared" si="22"/>
      </c>
      <c r="V117" s="74">
        <f t="shared" si="23"/>
      </c>
      <c r="W117" s="74">
        <f t="shared" si="24"/>
      </c>
      <c r="X117" s="74">
        <f t="shared" si="25"/>
      </c>
      <c r="Y117" s="74">
        <f t="shared" si="26"/>
      </c>
      <c r="Z117" s="41"/>
      <c r="AA117" s="74">
        <f t="shared" si="17"/>
      </c>
      <c r="AB117" s="74">
        <f t="shared" si="18"/>
        <v>1</v>
      </c>
      <c r="AC117" s="74">
        <f t="shared" si="19"/>
        <v>1</v>
      </c>
      <c r="AD117" s="74">
        <f t="shared" si="20"/>
      </c>
      <c r="AE117" s="74">
        <f t="shared" si="21"/>
        <v>1</v>
      </c>
    </row>
    <row r="118" spans="1:31" ht="12.75">
      <c r="A118" s="9">
        <f t="shared" si="14"/>
        <v>111</v>
      </c>
      <c r="C118" s="3">
        <v>40080</v>
      </c>
      <c r="D118" s="4">
        <v>17.06</v>
      </c>
      <c r="E118" s="4">
        <v>17.17</v>
      </c>
      <c r="F118" s="4">
        <v>16.34</v>
      </c>
      <c r="G118" s="4">
        <v>16.58</v>
      </c>
      <c r="H118" s="5">
        <v>123229300</v>
      </c>
      <c r="I118" s="29">
        <v>16.37</v>
      </c>
      <c r="K118" s="47">
        <f t="shared" si="15"/>
        <v>0.9749851101846339</v>
      </c>
      <c r="L118" s="23">
        <f t="shared" si="16"/>
        <v>123229.3</v>
      </c>
      <c r="M118" s="41"/>
      <c r="N118" s="48">
        <f ca="1">IF($K118&lt;&gt;"",PRODUCT($K118:OFFSET($K118,-N$1,0))-1,"")</f>
        <v>-0.025595238095238115</v>
      </c>
      <c r="O118" s="48">
        <f ca="1">IF($K118&lt;&gt;"",PRODUCT($K118:OFFSET($K118,-O$1,0))-1,"")</f>
        <v>-0.010876132930513482</v>
      </c>
      <c r="P118" s="48">
        <f ca="1">IF($K118&lt;&gt;"",PRODUCT($K118:OFFSET($K118,-P$1,0))-1,"")</f>
        <v>0.0049109883364029105</v>
      </c>
      <c r="Q118" s="48">
        <f ca="1">IF($K118&lt;&gt;"",PRODUCT($K118:OFFSET($K118,-Q$1,0))-1,"")</f>
        <v>-0.00486322188449817</v>
      </c>
      <c r="R118" s="48">
        <f ca="1">IF($K118&lt;&gt;"",PRODUCT($K118:OFFSET($K118,-R$1,0))-1,"")</f>
        <v>-0.019173157579388977</v>
      </c>
      <c r="S118" s="41"/>
      <c r="T118" s="48"/>
      <c r="U118" s="74">
        <f t="shared" si="22"/>
        <v>1</v>
      </c>
      <c r="V118" s="74">
        <f t="shared" si="23"/>
      </c>
      <c r="W118" s="74">
        <f t="shared" si="24"/>
      </c>
      <c r="X118" s="74">
        <f t="shared" si="25"/>
      </c>
      <c r="Y118" s="74">
        <f t="shared" si="26"/>
      </c>
      <c r="Z118" s="41"/>
      <c r="AA118" s="74">
        <f t="shared" si="17"/>
        <v>1</v>
      </c>
      <c r="AB118" s="74">
        <f t="shared" si="18"/>
      </c>
      <c r="AC118" s="74">
        <f t="shared" si="19"/>
      </c>
      <c r="AD118" s="74">
        <f t="shared" si="20"/>
      </c>
      <c r="AE118" s="74">
        <f t="shared" si="21"/>
      </c>
    </row>
    <row r="119" spans="1:31" ht="12.75">
      <c r="A119" s="9">
        <f t="shared" si="14"/>
        <v>112</v>
      </c>
      <c r="C119" s="3">
        <v>40081</v>
      </c>
      <c r="D119" s="4">
        <v>16.35</v>
      </c>
      <c r="E119" s="4">
        <v>16.57</v>
      </c>
      <c r="F119" s="4">
        <v>16.06</v>
      </c>
      <c r="G119" s="4">
        <v>16.37</v>
      </c>
      <c r="H119" s="5">
        <v>103735800</v>
      </c>
      <c r="I119" s="29">
        <v>16.16</v>
      </c>
      <c r="K119" s="47">
        <f t="shared" si="15"/>
        <v>0.9871716554673182</v>
      </c>
      <c r="L119" s="23">
        <f t="shared" si="16"/>
        <v>103735.8</v>
      </c>
      <c r="M119" s="41"/>
      <c r="N119" s="48">
        <f ca="1">IF($K119&lt;&gt;"",PRODUCT($K119:OFFSET($K119,-N$1,0))-1,"")</f>
        <v>-0.03752233472304933</v>
      </c>
      <c r="O119" s="48">
        <f ca="1">IF($K119&lt;&gt;"",PRODUCT($K119:OFFSET($K119,-O$1,0))-1,"")</f>
        <v>-0.03809523809523818</v>
      </c>
      <c r="P119" s="48">
        <f ca="1">IF($K119&lt;&gt;"",PRODUCT($K119:OFFSET($K119,-P$1,0))-1,"")</f>
        <v>-0.023564954682779415</v>
      </c>
      <c r="Q119" s="48">
        <f ca="1">IF($K119&lt;&gt;"",PRODUCT($K119:OFFSET($K119,-Q$1,0))-1,"")</f>
        <v>-0.007980356046654258</v>
      </c>
      <c r="R119" s="48">
        <f ca="1">IF($K119&lt;&gt;"",PRODUCT($K119:OFFSET($K119,-R$1,0))-1,"")</f>
        <v>-0.0176291793313067</v>
      </c>
      <c r="S119" s="41"/>
      <c r="T119" s="48"/>
      <c r="U119" s="74">
        <f t="shared" si="22"/>
      </c>
      <c r="V119" s="74">
        <f t="shared" si="23"/>
      </c>
      <c r="W119" s="74">
        <f t="shared" si="24"/>
      </c>
      <c r="X119" s="74">
        <f t="shared" si="25"/>
      </c>
      <c r="Y119" s="74">
        <f t="shared" si="26"/>
      </c>
      <c r="Z119" s="41"/>
      <c r="AA119" s="74">
        <f t="shared" si="17"/>
        <v>1</v>
      </c>
      <c r="AB119" s="74">
        <f t="shared" si="18"/>
        <v>1</v>
      </c>
      <c r="AC119" s="74">
        <f t="shared" si="19"/>
        <v>1</v>
      </c>
      <c r="AD119" s="74">
        <f t="shared" si="20"/>
      </c>
      <c r="AE119" s="74">
        <f t="shared" si="21"/>
      </c>
    </row>
    <row r="120" spans="1:31" ht="12.75">
      <c r="A120" s="9">
        <f t="shared" si="14"/>
        <v>113</v>
      </c>
      <c r="C120" s="3">
        <v>40084</v>
      </c>
      <c r="D120" s="4">
        <v>16.47</v>
      </c>
      <c r="E120" s="4">
        <v>16.91</v>
      </c>
      <c r="F120" s="4">
        <v>16.44</v>
      </c>
      <c r="G120" s="4">
        <v>16.76</v>
      </c>
      <c r="H120" s="5">
        <v>73786600</v>
      </c>
      <c r="I120" s="29">
        <v>16.55</v>
      </c>
      <c r="K120" s="47">
        <f t="shared" si="15"/>
        <v>1.0241336633663367</v>
      </c>
      <c r="L120" s="23">
        <f t="shared" si="16"/>
        <v>73786.6</v>
      </c>
      <c r="M120" s="41"/>
      <c r="N120" s="48">
        <f ca="1">IF($K120&lt;&gt;"",PRODUCT($K120:OFFSET($K120,-N$1,0))-1,"")</f>
        <v>0.010995723885155906</v>
      </c>
      <c r="O120" s="48">
        <f ca="1">IF($K120&lt;&gt;"",PRODUCT($K120:OFFSET($K120,-O$1,0))-1,"")</f>
        <v>-0.01429422275163772</v>
      </c>
      <c r="P120" s="48">
        <f ca="1">IF($K120&lt;&gt;"",PRODUCT($K120:OFFSET($K120,-P$1,0))-1,"")</f>
        <v>-0.014880952380952439</v>
      </c>
      <c r="Q120" s="48">
        <f ca="1">IF($K120&lt;&gt;"",PRODUCT($K120:OFFSET($K120,-Q$1,0))-1,"")</f>
        <v>2.220446049250313E-16</v>
      </c>
      <c r="R120" s="48">
        <f ca="1">IF($K120&lt;&gt;"",PRODUCT($K120:OFFSET($K120,-R$1,0))-1,"")</f>
        <v>0.01596071209330896</v>
      </c>
      <c r="S120" s="41"/>
      <c r="T120" s="48"/>
      <c r="U120" s="74">
        <f t="shared" si="22"/>
      </c>
      <c r="V120" s="74">
        <f t="shared" si="23"/>
      </c>
      <c r="W120" s="74">
        <f t="shared" si="24"/>
      </c>
      <c r="X120" s="74">
        <f t="shared" si="25"/>
      </c>
      <c r="Y120" s="74">
        <f t="shared" si="26"/>
      </c>
      <c r="Z120" s="41"/>
      <c r="AA120" s="74">
        <f t="shared" si="17"/>
      </c>
      <c r="AB120" s="74">
        <f t="shared" si="18"/>
      </c>
      <c r="AC120" s="74">
        <f t="shared" si="19"/>
      </c>
      <c r="AD120" s="74">
        <f t="shared" si="20"/>
      </c>
      <c r="AE120" s="74">
        <f t="shared" si="21"/>
      </c>
    </row>
    <row r="121" spans="1:31" ht="12.75">
      <c r="A121" s="9">
        <f t="shared" si="14"/>
        <v>114</v>
      </c>
      <c r="C121" s="3">
        <v>40085</v>
      </c>
      <c r="D121" s="4">
        <v>16.91</v>
      </c>
      <c r="E121" s="4">
        <v>17.09</v>
      </c>
      <c r="F121" s="4">
        <v>16.67</v>
      </c>
      <c r="G121" s="4">
        <v>16.71</v>
      </c>
      <c r="H121" s="5">
        <v>80778200</v>
      </c>
      <c r="I121" s="29">
        <v>16.5</v>
      </c>
      <c r="K121" s="47">
        <f t="shared" si="15"/>
        <v>0.9969788519637461</v>
      </c>
      <c r="L121" s="23">
        <f t="shared" si="16"/>
        <v>80778.2</v>
      </c>
      <c r="M121" s="41"/>
      <c r="N121" s="48">
        <f ca="1">IF($K121&lt;&gt;"",PRODUCT($K121:OFFSET($K121,-N$1,0))-1,"")</f>
        <v>0.021039603960395947</v>
      </c>
      <c r="O121" s="48">
        <f ca="1">IF($K121&lt;&gt;"",PRODUCT($K121:OFFSET($K121,-O$1,0))-1,"")</f>
        <v>0.007941356139279154</v>
      </c>
      <c r="P121" s="48">
        <f ca="1">IF($K121&lt;&gt;"",PRODUCT($K121:OFFSET($K121,-P$1,0))-1,"")</f>
        <v>-0.017272185824895647</v>
      </c>
      <c r="Q121" s="48">
        <f ca="1">IF($K121&lt;&gt;"",PRODUCT($K121:OFFSET($K121,-Q$1,0))-1,"")</f>
        <v>-0.017857142857143016</v>
      </c>
      <c r="R121" s="48">
        <f ca="1">IF($K121&lt;&gt;"",PRODUCT($K121:OFFSET($K121,-R$1,0))-1,"")</f>
        <v>-0.0030211480362536403</v>
      </c>
      <c r="S121" s="41"/>
      <c r="T121" s="48"/>
      <c r="U121" s="74">
        <f t="shared" si="22"/>
      </c>
      <c r="V121" s="74">
        <f t="shared" si="23"/>
      </c>
      <c r="W121" s="74">
        <f t="shared" si="24"/>
      </c>
      <c r="X121" s="74">
        <f t="shared" si="25"/>
      </c>
      <c r="Y121" s="74">
        <f t="shared" si="26"/>
      </c>
      <c r="Z121" s="41"/>
      <c r="AA121" s="74">
        <f t="shared" si="17"/>
        <v>1</v>
      </c>
      <c r="AB121" s="74">
        <f t="shared" si="18"/>
      </c>
      <c r="AC121" s="74">
        <f t="shared" si="19"/>
      </c>
      <c r="AD121" s="74">
        <f t="shared" si="20"/>
      </c>
      <c r="AE121" s="74">
        <f t="shared" si="21"/>
      </c>
    </row>
    <row r="122" spans="1:31" ht="12.75">
      <c r="A122" s="9">
        <f t="shared" si="14"/>
        <v>115</v>
      </c>
      <c r="C122" s="3">
        <v>40086</v>
      </c>
      <c r="D122" s="4">
        <v>16.83</v>
      </c>
      <c r="E122" s="4">
        <v>16.86</v>
      </c>
      <c r="F122" s="4">
        <v>16.31</v>
      </c>
      <c r="G122" s="4">
        <v>16.42</v>
      </c>
      <c r="H122" s="5">
        <v>120763600</v>
      </c>
      <c r="I122" s="29">
        <v>16.21</v>
      </c>
      <c r="K122" s="47">
        <f t="shared" si="15"/>
        <v>0.9824242424242424</v>
      </c>
      <c r="L122" s="23">
        <f t="shared" si="16"/>
        <v>120763.6</v>
      </c>
      <c r="M122" s="41"/>
      <c r="N122" s="48">
        <f ca="1">IF($K122&lt;&gt;"",PRODUCT($K122:OFFSET($K122,-N$1,0))-1,"")</f>
        <v>-0.020543806646525775</v>
      </c>
      <c r="O122" s="48">
        <f ca="1">IF($K122&lt;&gt;"",PRODUCT($K122:OFFSET($K122,-O$1,0))-1,"")</f>
        <v>0.0030940594059405413</v>
      </c>
      <c r="P122" s="48">
        <f ca="1">IF($K122&lt;&gt;"",PRODUCT($K122:OFFSET($K122,-P$1,0))-1,"")</f>
        <v>-0.009773976786805139</v>
      </c>
      <c r="Q122" s="48">
        <f ca="1">IF($K122&lt;&gt;"",PRODUCT($K122:OFFSET($K122,-Q$1,0))-1,"")</f>
        <v>-0.034544371649791406</v>
      </c>
      <c r="R122" s="48">
        <f ca="1">IF($K122&lt;&gt;"",PRODUCT($K122:OFFSET($K122,-R$1,0))-1,"")</f>
        <v>-0.03511904761904783</v>
      </c>
      <c r="S122" s="41"/>
      <c r="T122" s="48"/>
      <c r="U122" s="74">
        <f t="shared" si="22"/>
        <v>1</v>
      </c>
      <c r="V122" s="74">
        <f t="shared" si="23"/>
      </c>
      <c r="W122" s="74">
        <f t="shared" si="24"/>
      </c>
      <c r="X122" s="74">
        <f t="shared" si="25"/>
        <v>1</v>
      </c>
      <c r="Y122" s="74">
        <f t="shared" si="26"/>
        <v>1</v>
      </c>
      <c r="Z122" s="41"/>
      <c r="AA122" s="74">
        <f t="shared" si="17"/>
        <v>1</v>
      </c>
      <c r="AB122" s="74">
        <f t="shared" si="18"/>
      </c>
      <c r="AC122" s="74">
        <f t="shared" si="19"/>
      </c>
      <c r="AD122" s="74">
        <f t="shared" si="20"/>
        <v>1</v>
      </c>
      <c r="AE122" s="74">
        <f t="shared" si="21"/>
        <v>1</v>
      </c>
    </row>
    <row r="123" spans="1:31" ht="12.75">
      <c r="A123" s="9">
        <f t="shared" si="14"/>
        <v>116</v>
      </c>
      <c r="C123" s="3">
        <v>40087</v>
      </c>
      <c r="D123" s="4">
        <v>16.31</v>
      </c>
      <c r="E123" s="4">
        <v>16.39</v>
      </c>
      <c r="F123" s="4">
        <v>15.95</v>
      </c>
      <c r="G123" s="4">
        <v>15.97</v>
      </c>
      <c r="H123" s="5">
        <v>113494100</v>
      </c>
      <c r="I123" s="29">
        <v>15.77</v>
      </c>
      <c r="K123" s="47">
        <f t="shared" si="15"/>
        <v>0.9728562615669339</v>
      </c>
      <c r="L123" s="23">
        <f t="shared" si="16"/>
        <v>113494.1</v>
      </c>
      <c r="M123" s="41"/>
      <c r="N123" s="48">
        <f ca="1">IF($K123&lt;&gt;"",PRODUCT($K123:OFFSET($K123,-N$1,0))-1,"")</f>
        <v>-0.044242424242424305</v>
      </c>
      <c r="O123" s="48">
        <f ca="1">IF($K123&lt;&gt;"",PRODUCT($K123:OFFSET($K123,-O$1,0))-1,"")</f>
        <v>-0.04712990936555905</v>
      </c>
      <c r="P123" s="48">
        <f ca="1">IF($K123&lt;&gt;"",PRODUCT($K123:OFFSET($K123,-P$1,0))-1,"")</f>
        <v>-0.02413366336633671</v>
      </c>
      <c r="Q123" s="48">
        <f ca="1">IF($K123&lt;&gt;"",PRODUCT($K123:OFFSET($K123,-Q$1,0))-1,"")</f>
        <v>-0.03665241295051924</v>
      </c>
      <c r="R123" s="48">
        <f ca="1">IF($K123&lt;&gt;"",PRODUCT($K123:OFFSET($K123,-R$1,0))-1,"")</f>
        <v>-0.06075044669446095</v>
      </c>
      <c r="S123" s="41"/>
      <c r="T123" s="48"/>
      <c r="U123" s="74">
        <f t="shared" si="22"/>
        <v>1</v>
      </c>
      <c r="V123" s="74">
        <f t="shared" si="23"/>
        <v>1</v>
      </c>
      <c r="W123" s="74">
        <f t="shared" si="24"/>
        <v>1</v>
      </c>
      <c r="X123" s="74">
        <f t="shared" si="25"/>
        <v>1</v>
      </c>
      <c r="Y123" s="74">
        <f t="shared" si="26"/>
        <v>1</v>
      </c>
      <c r="Z123" s="41"/>
      <c r="AA123" s="74">
        <f t="shared" si="17"/>
        <v>1</v>
      </c>
      <c r="AB123" s="74">
        <f t="shared" si="18"/>
        <v>1</v>
      </c>
      <c r="AC123" s="74">
        <f t="shared" si="19"/>
        <v>1</v>
      </c>
      <c r="AD123" s="74">
        <f t="shared" si="20"/>
        <v>1</v>
      </c>
      <c r="AE123" s="74">
        <f t="shared" si="21"/>
        <v>1</v>
      </c>
    </row>
    <row r="124" spans="1:31" ht="12.75">
      <c r="A124" s="9">
        <f t="shared" si="14"/>
        <v>117</v>
      </c>
      <c r="C124" s="3">
        <v>40088</v>
      </c>
      <c r="D124" s="4">
        <v>15.45</v>
      </c>
      <c r="E124" s="4">
        <v>15.66</v>
      </c>
      <c r="F124" s="4">
        <v>15.15</v>
      </c>
      <c r="G124" s="4">
        <v>15.36</v>
      </c>
      <c r="H124" s="5">
        <v>133091800</v>
      </c>
      <c r="I124" s="29">
        <v>15.17</v>
      </c>
      <c r="K124" s="47">
        <f t="shared" si="15"/>
        <v>0.9619530754597337</v>
      </c>
      <c r="L124" s="23">
        <f t="shared" si="16"/>
        <v>133091.8</v>
      </c>
      <c r="M124" s="41"/>
      <c r="N124" s="48">
        <f ca="1">IF($K124&lt;&gt;"",PRODUCT($K124:OFFSET($K124,-N$1,0))-1,"")</f>
        <v>-0.06415792720542868</v>
      </c>
      <c r="O124" s="48">
        <f ca="1">IF($K124&lt;&gt;"",PRODUCT($K124:OFFSET($K124,-O$1,0))-1,"")</f>
        <v>-0.08060606060606057</v>
      </c>
      <c r="P124" s="48">
        <f ca="1">IF($K124&lt;&gt;"",PRODUCT($K124:OFFSET($K124,-P$1,0))-1,"")</f>
        <v>-0.08338368580060429</v>
      </c>
      <c r="Q124" s="48">
        <f ca="1">IF($K124&lt;&gt;"",PRODUCT($K124:OFFSET($K124,-Q$1,0))-1,"")</f>
        <v>-0.06126237623762376</v>
      </c>
      <c r="R124" s="48">
        <f ca="1">IF($K124&lt;&gt;"",PRODUCT($K124:OFFSET($K124,-R$1,0))-1,"")</f>
        <v>-0.07330482590103837</v>
      </c>
      <c r="S124" s="41"/>
      <c r="T124" s="48"/>
      <c r="U124" s="74">
        <f t="shared" si="22"/>
      </c>
      <c r="V124" s="74">
        <f t="shared" si="23"/>
      </c>
      <c r="W124" s="74">
        <f t="shared" si="24"/>
      </c>
      <c r="X124" s="74">
        <f t="shared" si="25"/>
      </c>
      <c r="Y124" s="74">
        <f t="shared" si="26"/>
      </c>
      <c r="Z124" s="41"/>
      <c r="AA124" s="74">
        <f t="shared" si="17"/>
        <v>1</v>
      </c>
      <c r="AB124" s="74">
        <f t="shared" si="18"/>
        <v>1</v>
      </c>
      <c r="AC124" s="74">
        <f t="shared" si="19"/>
        <v>1</v>
      </c>
      <c r="AD124" s="74">
        <f t="shared" si="20"/>
        <v>1</v>
      </c>
      <c r="AE124" s="74">
        <f t="shared" si="21"/>
        <v>1</v>
      </c>
    </row>
    <row r="125" spans="1:31" ht="12.75">
      <c r="A125" s="9">
        <f t="shared" si="14"/>
        <v>118</v>
      </c>
      <c r="C125" s="3">
        <v>40091</v>
      </c>
      <c r="D125" s="4">
        <v>15.59</v>
      </c>
      <c r="E125" s="4">
        <v>15.91</v>
      </c>
      <c r="F125" s="4">
        <v>15.51</v>
      </c>
      <c r="G125" s="4">
        <v>15.83</v>
      </c>
      <c r="H125" s="5">
        <v>74099100</v>
      </c>
      <c r="I125" s="29">
        <v>15.63</v>
      </c>
      <c r="K125" s="47">
        <f t="shared" si="15"/>
        <v>1.0303230059327622</v>
      </c>
      <c r="L125" s="23">
        <f t="shared" si="16"/>
        <v>74099.1</v>
      </c>
      <c r="M125" s="41"/>
      <c r="N125" s="48">
        <f ca="1">IF($K125&lt;&gt;"",PRODUCT($K125:OFFSET($K125,-N$1,0))-1,"")</f>
        <v>-0.008877615726061938</v>
      </c>
      <c r="O125" s="48">
        <f ca="1">IF($K125&lt;&gt;"",PRODUCT($K125:OFFSET($K125,-O$1,0))-1,"")</f>
        <v>-0.03578038247995041</v>
      </c>
      <c r="P125" s="48">
        <f ca="1">IF($K125&lt;&gt;"",PRODUCT($K125:OFFSET($K125,-P$1,0))-1,"")</f>
        <v>-0.05272727272727262</v>
      </c>
      <c r="Q125" s="48">
        <f ca="1">IF($K125&lt;&gt;"",PRODUCT($K125:OFFSET($K125,-Q$1,0))-1,"")</f>
        <v>-0.05558912386706938</v>
      </c>
      <c r="R125" s="48">
        <f ca="1">IF($K125&lt;&gt;"",PRODUCT($K125:OFFSET($K125,-R$1,0))-1,"")</f>
        <v>-0.03279702970297016</v>
      </c>
      <c r="S125" s="41"/>
      <c r="T125" s="48"/>
      <c r="U125" s="74">
        <f t="shared" si="22"/>
      </c>
      <c r="V125" s="74">
        <f t="shared" si="23"/>
      </c>
      <c r="W125" s="74">
        <f t="shared" si="24"/>
      </c>
      <c r="X125" s="74">
        <f t="shared" si="25"/>
      </c>
      <c r="Y125" s="74">
        <f t="shared" si="26"/>
      </c>
      <c r="Z125" s="41"/>
      <c r="AA125" s="74">
        <f t="shared" si="17"/>
      </c>
      <c r="AB125" s="74">
        <f t="shared" si="18"/>
        <v>1</v>
      </c>
      <c r="AC125" s="74">
        <f t="shared" si="19"/>
        <v>1</v>
      </c>
      <c r="AD125" s="74">
        <f t="shared" si="20"/>
        <v>1</v>
      </c>
      <c r="AE125" s="74">
        <f t="shared" si="21"/>
        <v>1</v>
      </c>
    </row>
    <row r="126" spans="1:31" ht="12.75">
      <c r="A126" s="9">
        <f t="shared" si="14"/>
        <v>119</v>
      </c>
      <c r="C126" s="3">
        <v>40092</v>
      </c>
      <c r="D126" s="4">
        <v>16.14</v>
      </c>
      <c r="E126" s="4">
        <v>16.4</v>
      </c>
      <c r="F126" s="4">
        <v>16</v>
      </c>
      <c r="G126" s="4">
        <v>16.08</v>
      </c>
      <c r="H126" s="5">
        <v>95698000</v>
      </c>
      <c r="I126" s="29">
        <v>15.88</v>
      </c>
      <c r="K126" s="47">
        <f t="shared" si="15"/>
        <v>1.0159948816378759</v>
      </c>
      <c r="L126" s="23">
        <f t="shared" si="16"/>
        <v>95698</v>
      </c>
      <c r="M126" s="41"/>
      <c r="N126" s="48">
        <f ca="1">IF($K126&lt;&gt;"",PRODUCT($K126:OFFSET($K126,-N$1,0))-1,"")</f>
        <v>0.0468029004614372</v>
      </c>
      <c r="O126" s="48">
        <f ca="1">IF($K126&lt;&gt;"",PRODUCT($K126:OFFSET($K126,-O$1,0))-1,"")</f>
        <v>0.0069752694990490305</v>
      </c>
      <c r="P126" s="48">
        <f ca="1">IF($K126&lt;&gt;"",PRODUCT($K126:OFFSET($K126,-P$1,0))-1,"")</f>
        <v>-0.020357803824799237</v>
      </c>
      <c r="Q126" s="48">
        <f ca="1">IF($K126&lt;&gt;"",PRODUCT($K126:OFFSET($K126,-Q$1,0))-1,"")</f>
        <v>-0.037575757575757485</v>
      </c>
      <c r="R126" s="48">
        <f ca="1">IF($K126&lt;&gt;"",PRODUCT($K126:OFFSET($K126,-R$1,0))-1,"")</f>
        <v>-0.04048338368580051</v>
      </c>
      <c r="S126" s="41"/>
      <c r="T126" s="48"/>
      <c r="U126" s="74">
        <f t="shared" si="22"/>
      </c>
      <c r="V126" s="74">
        <f t="shared" si="23"/>
      </c>
      <c r="W126" s="74">
        <f t="shared" si="24"/>
        <v>1</v>
      </c>
      <c r="X126" s="74">
        <f t="shared" si="25"/>
        <v>1</v>
      </c>
      <c r="Y126" s="74">
        <f t="shared" si="26"/>
        <v>1</v>
      </c>
      <c r="Z126" s="41"/>
      <c r="AA126" s="74">
        <f t="shared" si="17"/>
        <v>1</v>
      </c>
      <c r="AB126" s="74">
        <f t="shared" si="18"/>
      </c>
      <c r="AC126" s="74">
        <f t="shared" si="19"/>
        <v>1</v>
      </c>
      <c r="AD126" s="74">
        <f t="shared" si="20"/>
        <v>1</v>
      </c>
      <c r="AE126" s="74">
        <f t="shared" si="21"/>
        <v>1</v>
      </c>
    </row>
    <row r="127" spans="1:31" ht="12.75">
      <c r="A127" s="9">
        <f t="shared" si="14"/>
        <v>120</v>
      </c>
      <c r="C127" s="3">
        <v>40093</v>
      </c>
      <c r="D127" s="4">
        <v>16.03</v>
      </c>
      <c r="E127" s="4">
        <v>16.32</v>
      </c>
      <c r="F127" s="4">
        <v>15.91</v>
      </c>
      <c r="G127" s="4">
        <v>16.16</v>
      </c>
      <c r="H127" s="5">
        <v>60911500</v>
      </c>
      <c r="I127" s="29">
        <v>15.96</v>
      </c>
      <c r="K127" s="47">
        <f t="shared" si="15"/>
        <v>1.0050377833753148</v>
      </c>
      <c r="L127" s="23">
        <f t="shared" si="16"/>
        <v>60911.5</v>
      </c>
      <c r="M127" s="41"/>
      <c r="N127" s="48">
        <f ca="1">IF($K127&lt;&gt;"",PRODUCT($K127:OFFSET($K127,-N$1,0))-1,"")</f>
        <v>0.02111324376199608</v>
      </c>
      <c r="O127" s="48">
        <f ca="1">IF($K127&lt;&gt;"",PRODUCT($K127:OFFSET($K127,-O$1,0))-1,"")</f>
        <v>0.052076466710613056</v>
      </c>
      <c r="P127" s="48">
        <f ca="1">IF($K127&lt;&gt;"",PRODUCT($K127:OFFSET($K127,-P$1,0))-1,"")</f>
        <v>0.012048192771084487</v>
      </c>
      <c r="Q127" s="48">
        <f ca="1">IF($K127&lt;&gt;"",PRODUCT($K127:OFFSET($K127,-Q$1,0))-1,"")</f>
        <v>-0.015422578655150954</v>
      </c>
      <c r="R127" s="48">
        <f ca="1">IF($K127&lt;&gt;"",PRODUCT($K127:OFFSET($K127,-R$1,0))-1,"")</f>
        <v>-0.032727272727272716</v>
      </c>
      <c r="S127" s="41"/>
      <c r="T127" s="48"/>
      <c r="U127" s="74">
        <f t="shared" si="22"/>
      </c>
      <c r="V127" s="74">
        <f t="shared" si="23"/>
      </c>
      <c r="W127" s="74">
        <f t="shared" si="24"/>
      </c>
      <c r="X127" s="74">
        <f t="shared" si="25"/>
      </c>
      <c r="Y127" s="74">
        <f t="shared" si="26"/>
        <v>1</v>
      </c>
      <c r="Z127" s="41"/>
      <c r="AA127" s="74">
        <f t="shared" si="17"/>
        <v>1</v>
      </c>
      <c r="AB127" s="74">
        <f t="shared" si="18"/>
        <v>1</v>
      </c>
      <c r="AC127" s="74">
        <f t="shared" si="19"/>
      </c>
      <c r="AD127" s="74">
        <f t="shared" si="20"/>
      </c>
      <c r="AE127" s="74">
        <f t="shared" si="21"/>
        <v>1</v>
      </c>
    </row>
    <row r="128" spans="1:31" ht="12.75">
      <c r="A128" s="9">
        <f t="shared" si="14"/>
        <v>121</v>
      </c>
      <c r="C128" s="3">
        <v>40094</v>
      </c>
      <c r="D128" s="4">
        <v>16.46</v>
      </c>
      <c r="E128" s="4">
        <v>16.55</v>
      </c>
      <c r="F128" s="4">
        <v>16.2</v>
      </c>
      <c r="G128" s="4">
        <v>16.22</v>
      </c>
      <c r="H128" s="5">
        <v>77369500</v>
      </c>
      <c r="I128" s="29">
        <v>16.02</v>
      </c>
      <c r="K128" s="47">
        <f t="shared" si="15"/>
        <v>1.0037593984962405</v>
      </c>
      <c r="L128" s="23">
        <f t="shared" si="16"/>
        <v>77369.5</v>
      </c>
      <c r="M128" s="41"/>
      <c r="N128" s="48">
        <f ca="1">IF($K128&lt;&gt;"",PRODUCT($K128:OFFSET($K128,-N$1,0))-1,"")</f>
        <v>0.00881612090680095</v>
      </c>
      <c r="O128" s="48">
        <f ca="1">IF($K128&lt;&gt;"",PRODUCT($K128:OFFSET($K128,-O$1,0))-1,"")</f>
        <v>0.024952015355086177</v>
      </c>
      <c r="P128" s="48">
        <f ca="1">IF($K128&lt;&gt;"",PRODUCT($K128:OFFSET($K128,-P$1,0))-1,"")</f>
        <v>0.05603164139749506</v>
      </c>
      <c r="Q128" s="48">
        <f ca="1">IF($K128&lt;&gt;"",PRODUCT($K128:OFFSET($K128,-Q$1,0))-1,"")</f>
        <v>0.01585288522511097</v>
      </c>
      <c r="R128" s="48">
        <f ca="1">IF($K128&lt;&gt;"",PRODUCT($K128:OFFSET($K128,-R$1,0))-1,"")</f>
        <v>-0.01172115977791477</v>
      </c>
      <c r="S128" s="41"/>
      <c r="T128" s="48"/>
      <c r="U128" s="74">
        <f t="shared" si="22"/>
      </c>
      <c r="V128" s="74">
        <f t="shared" si="23"/>
      </c>
      <c r="W128" s="74">
        <f t="shared" si="24"/>
      </c>
      <c r="X128" s="74">
        <f t="shared" si="25"/>
      </c>
      <c r="Y128" s="74">
        <f t="shared" si="26"/>
      </c>
      <c r="Z128" s="41"/>
      <c r="AA128" s="74">
        <f t="shared" si="17"/>
      </c>
      <c r="AB128" s="74">
        <f t="shared" si="18"/>
        <v>1</v>
      </c>
      <c r="AC128" s="74">
        <f t="shared" si="19"/>
        <v>1</v>
      </c>
      <c r="AD128" s="74">
        <f t="shared" si="20"/>
      </c>
      <c r="AE128" s="74">
        <f t="shared" si="21"/>
      </c>
    </row>
    <row r="129" spans="1:31" ht="12.75">
      <c r="A129" s="9">
        <f t="shared" si="14"/>
        <v>122</v>
      </c>
      <c r="C129" s="3">
        <v>40095</v>
      </c>
      <c r="D129" s="4">
        <v>16.2</v>
      </c>
      <c r="E129" s="4">
        <v>16.37</v>
      </c>
      <c r="F129" s="4">
        <v>16.1</v>
      </c>
      <c r="G129" s="4">
        <v>16.18</v>
      </c>
      <c r="H129" s="5">
        <v>70406900</v>
      </c>
      <c r="I129" s="29">
        <v>15.98</v>
      </c>
      <c r="K129" s="47">
        <f t="shared" si="15"/>
        <v>0.9975031210986268</v>
      </c>
      <c r="L129" s="23">
        <f t="shared" si="16"/>
        <v>70406.9</v>
      </c>
      <c r="M129" s="41"/>
      <c r="N129" s="48">
        <f ca="1">IF($K129&lt;&gt;"",PRODUCT($K129:OFFSET($K129,-N$1,0))-1,"")</f>
        <v>0.0012531328320801727</v>
      </c>
      <c r="O129" s="48">
        <f ca="1">IF($K129&lt;&gt;"",PRODUCT($K129:OFFSET($K129,-O$1,0))-1,"")</f>
        <v>0.006297229219143663</v>
      </c>
      <c r="P129" s="48">
        <f ca="1">IF($K129&lt;&gt;"",PRODUCT($K129:OFFSET($K129,-P$1,0))-1,"")</f>
        <v>0.022392834293026187</v>
      </c>
      <c r="Q129" s="48">
        <f ca="1">IF($K129&lt;&gt;"",PRODUCT($K129:OFFSET($K129,-Q$1,0))-1,"")</f>
        <v>0.05339485827290713</v>
      </c>
      <c r="R129" s="48">
        <f ca="1">IF($K129&lt;&gt;"",PRODUCT($K129:OFFSET($K129,-R$1,0))-1,"")</f>
        <v>0.01331642358909324</v>
      </c>
      <c r="S129" s="41"/>
      <c r="T129" s="48"/>
      <c r="U129" s="74">
        <f t="shared" si="22"/>
      </c>
      <c r="V129" s="74">
        <f t="shared" si="23"/>
      </c>
      <c r="W129" s="74">
        <f t="shared" si="24"/>
      </c>
      <c r="X129" s="74">
        <f t="shared" si="25"/>
      </c>
      <c r="Y129" s="74">
        <f t="shared" si="26"/>
      </c>
      <c r="Z129" s="41"/>
      <c r="AA129" s="74">
        <f t="shared" si="17"/>
      </c>
      <c r="AB129" s="74">
        <f t="shared" si="18"/>
      </c>
      <c r="AC129" s="74">
        <f t="shared" si="19"/>
        <v>1</v>
      </c>
      <c r="AD129" s="74">
        <f t="shared" si="20"/>
        <v>1</v>
      </c>
      <c r="AE129" s="74">
        <f t="shared" si="21"/>
      </c>
    </row>
    <row r="130" spans="1:31" ht="12.75">
      <c r="A130" s="9">
        <f t="shared" si="14"/>
        <v>123</v>
      </c>
      <c r="C130" s="3">
        <v>40098</v>
      </c>
      <c r="D130" s="4">
        <v>16.36</v>
      </c>
      <c r="E130" s="4">
        <v>16.49</v>
      </c>
      <c r="F130" s="4">
        <v>16.27</v>
      </c>
      <c r="G130" s="4">
        <v>16.33</v>
      </c>
      <c r="H130" s="5">
        <v>58627300</v>
      </c>
      <c r="I130" s="29">
        <v>16.12</v>
      </c>
      <c r="K130" s="47">
        <f t="shared" si="15"/>
        <v>1.0087609511889863</v>
      </c>
      <c r="L130" s="23">
        <f t="shared" si="16"/>
        <v>58627.3</v>
      </c>
      <c r="M130" s="41"/>
      <c r="N130" s="48">
        <f ca="1">IF($K130&lt;&gt;"",PRODUCT($K130:OFFSET($K130,-N$1,0))-1,"")</f>
        <v>0.006242197253433446</v>
      </c>
      <c r="O130" s="48">
        <f ca="1">IF($K130&lt;&gt;"",PRODUCT($K130:OFFSET($K130,-O$1,0))-1,"")</f>
        <v>0.010025062656641603</v>
      </c>
      <c r="P130" s="48">
        <f ca="1">IF($K130&lt;&gt;"",PRODUCT($K130:OFFSET($K130,-P$1,0))-1,"")</f>
        <v>0.015113350125944836</v>
      </c>
      <c r="Q130" s="48">
        <f ca="1">IF($K130&lt;&gt;"",PRODUCT($K130:OFFSET($K130,-Q$1,0))-1,"")</f>
        <v>0.031349968010236706</v>
      </c>
      <c r="R130" s="48">
        <f ca="1">IF($K130&lt;&gt;"",PRODUCT($K130:OFFSET($K130,-R$1,0))-1,"")</f>
        <v>0.06262359920896521</v>
      </c>
      <c r="S130" s="41"/>
      <c r="T130" s="48"/>
      <c r="U130" s="74">
        <f t="shared" si="22"/>
      </c>
      <c r="V130" s="74">
        <f t="shared" si="23"/>
      </c>
      <c r="W130" s="74">
        <f t="shared" si="24"/>
      </c>
      <c r="X130" s="74">
        <f t="shared" si="25"/>
      </c>
      <c r="Y130" s="74">
        <f t="shared" si="26"/>
      </c>
      <c r="Z130" s="41"/>
      <c r="AA130" s="74">
        <f t="shared" si="17"/>
      </c>
      <c r="AB130" s="74">
        <f t="shared" si="18"/>
      </c>
      <c r="AC130" s="74">
        <f t="shared" si="19"/>
      </c>
      <c r="AD130" s="74">
        <f t="shared" si="20"/>
        <v>1</v>
      </c>
      <c r="AE130" s="74">
        <f t="shared" si="21"/>
        <v>1</v>
      </c>
    </row>
    <row r="131" spans="1:31" ht="12.75">
      <c r="A131" s="9">
        <f t="shared" si="14"/>
        <v>124</v>
      </c>
      <c r="C131" s="3">
        <v>40099</v>
      </c>
      <c r="D131" s="4">
        <v>16.32</v>
      </c>
      <c r="E131" s="4">
        <v>16.54</v>
      </c>
      <c r="F131" s="4">
        <v>16.08</v>
      </c>
      <c r="G131" s="4">
        <v>16.39</v>
      </c>
      <c r="H131" s="5">
        <v>70643000</v>
      </c>
      <c r="I131" s="29">
        <v>16.18</v>
      </c>
      <c r="K131" s="47">
        <f t="shared" si="15"/>
        <v>1.0037220843672456</v>
      </c>
      <c r="L131" s="23">
        <f t="shared" si="16"/>
        <v>70643</v>
      </c>
      <c r="M131" s="41"/>
      <c r="N131" s="48">
        <f ca="1">IF($K131&lt;&gt;"",PRODUCT($K131:OFFSET($K131,-N$1,0))-1,"")</f>
        <v>0.01251564455569465</v>
      </c>
      <c r="O131" s="48">
        <f ca="1">IF($K131&lt;&gt;"",PRODUCT($K131:OFFSET($K131,-O$1,0))-1,"")</f>
        <v>0.00998751560549338</v>
      </c>
      <c r="P131" s="48">
        <f ca="1">IF($K131&lt;&gt;"",PRODUCT($K131:OFFSET($K131,-P$1,0))-1,"")</f>
        <v>0.013784461152882121</v>
      </c>
      <c r="Q131" s="48">
        <f ca="1">IF($K131&lt;&gt;"",PRODUCT($K131:OFFSET($K131,-Q$1,0))-1,"")</f>
        <v>0.01889168765743099</v>
      </c>
      <c r="R131" s="48">
        <f ca="1">IF($K131&lt;&gt;"",PRODUCT($K131:OFFSET($K131,-R$1,0))-1,"")</f>
        <v>0.0351887396033268</v>
      </c>
      <c r="S131" s="41"/>
      <c r="T131" s="48"/>
      <c r="U131" s="74">
        <f t="shared" si="22"/>
      </c>
      <c r="V131" s="74">
        <f t="shared" si="23"/>
      </c>
      <c r="W131" s="74">
        <f t="shared" si="24"/>
      </c>
      <c r="X131" s="74">
        <f t="shared" si="25"/>
      </c>
      <c r="Y131" s="74">
        <f t="shared" si="26"/>
        <v>1</v>
      </c>
      <c r="Z131" s="41"/>
      <c r="AA131" s="74">
        <f t="shared" si="17"/>
      </c>
      <c r="AB131" s="74">
        <f t="shared" si="18"/>
      </c>
      <c r="AC131" s="74">
        <f t="shared" si="19"/>
      </c>
      <c r="AD131" s="74">
        <f t="shared" si="20"/>
      </c>
      <c r="AE131" s="74">
        <f t="shared" si="21"/>
        <v>1</v>
      </c>
    </row>
    <row r="132" spans="1:31" ht="12.75">
      <c r="A132" s="9">
        <f t="shared" si="14"/>
        <v>125</v>
      </c>
      <c r="C132" s="3">
        <v>40100</v>
      </c>
      <c r="D132" s="4">
        <v>16.77</v>
      </c>
      <c r="E132" s="4">
        <v>16.87</v>
      </c>
      <c r="F132" s="4">
        <v>16.56</v>
      </c>
      <c r="G132" s="4">
        <v>16.84</v>
      </c>
      <c r="H132" s="5">
        <v>92569500</v>
      </c>
      <c r="I132" s="29">
        <v>16.63</v>
      </c>
      <c r="K132" s="47">
        <f t="shared" si="15"/>
        <v>1.0278121137206426</v>
      </c>
      <c r="L132" s="23">
        <f t="shared" si="16"/>
        <v>92569.5</v>
      </c>
      <c r="M132" s="41"/>
      <c r="N132" s="48">
        <f ca="1">IF($K132&lt;&gt;"",PRODUCT($K132:OFFSET($K132,-N$1,0))-1,"")</f>
        <v>0.03163771712158803</v>
      </c>
      <c r="O132" s="48">
        <f ca="1">IF($K132&lt;&gt;"",PRODUCT($K132:OFFSET($K132,-O$1,0))-1,"")</f>
        <v>0.04067584480600739</v>
      </c>
      <c r="P132" s="48">
        <f ca="1">IF($K132&lt;&gt;"",PRODUCT($K132:OFFSET($K132,-P$1,0))-1,"")</f>
        <v>0.038077403245942776</v>
      </c>
      <c r="Q132" s="48">
        <f ca="1">IF($K132&lt;&gt;"",PRODUCT($K132:OFFSET($K132,-Q$1,0))-1,"")</f>
        <v>0.04197994987468645</v>
      </c>
      <c r="R132" s="48">
        <f ca="1">IF($K132&lt;&gt;"",PRODUCT($K132:OFFSET($K132,-R$1,0))-1,"")</f>
        <v>0.04722921914357703</v>
      </c>
      <c r="S132" s="41"/>
      <c r="T132" s="48"/>
      <c r="U132" s="74">
        <f t="shared" si="22"/>
      </c>
      <c r="V132" s="74">
        <f t="shared" si="23"/>
      </c>
      <c r="W132" s="74">
        <f t="shared" si="24"/>
      </c>
      <c r="X132" s="74">
        <f t="shared" si="25"/>
      </c>
      <c r="Y132" s="74">
        <f t="shared" si="26"/>
      </c>
      <c r="Z132" s="41"/>
      <c r="AA132" s="74">
        <f t="shared" si="17"/>
        <v>1</v>
      </c>
      <c r="AB132" s="74">
        <f t="shared" si="18"/>
        <v>1</v>
      </c>
      <c r="AC132" s="74">
        <f t="shared" si="19"/>
        <v>1</v>
      </c>
      <c r="AD132" s="74">
        <f t="shared" si="20"/>
        <v>1</v>
      </c>
      <c r="AE132" s="74">
        <f t="shared" si="21"/>
        <v>1</v>
      </c>
    </row>
    <row r="133" spans="1:31" ht="12.75">
      <c r="A133" s="9">
        <f t="shared" si="14"/>
        <v>126</v>
      </c>
      <c r="C133" s="3">
        <v>40101</v>
      </c>
      <c r="D133" s="4">
        <v>16.79</v>
      </c>
      <c r="E133" s="4">
        <v>16.84</v>
      </c>
      <c r="F133" s="4">
        <v>16.48</v>
      </c>
      <c r="G133" s="4">
        <v>16.79</v>
      </c>
      <c r="H133" s="5">
        <v>92328900</v>
      </c>
      <c r="I133" s="29">
        <v>16.58</v>
      </c>
      <c r="K133" s="47">
        <f t="shared" si="15"/>
        <v>0.9969933854479855</v>
      </c>
      <c r="L133" s="23">
        <f t="shared" si="16"/>
        <v>92328.9</v>
      </c>
      <c r="M133" s="41"/>
      <c r="N133" s="48">
        <f ca="1">IF($K133&lt;&gt;"",PRODUCT($K133:OFFSET($K133,-N$1,0))-1,"")</f>
        <v>0.024721878862793423</v>
      </c>
      <c r="O133" s="48">
        <f ca="1">IF($K133&lt;&gt;"",PRODUCT($K133:OFFSET($K133,-O$1,0))-1,"")</f>
        <v>0.028535980148883366</v>
      </c>
      <c r="P133" s="48">
        <f ca="1">IF($K133&lt;&gt;"",PRODUCT($K133:OFFSET($K133,-P$1,0))-1,"")</f>
        <v>0.037546933667083726</v>
      </c>
      <c r="Q133" s="48">
        <f ca="1">IF($K133&lt;&gt;"",PRODUCT($K133:OFFSET($K133,-Q$1,0))-1,"")</f>
        <v>0.03495630461922605</v>
      </c>
      <c r="R133" s="48">
        <f ca="1">IF($K133&lt;&gt;"",PRODUCT($K133:OFFSET($K133,-R$1,0))-1,"")</f>
        <v>0.03884711779448602</v>
      </c>
      <c r="S133" s="41"/>
      <c r="T133" s="48"/>
      <c r="U133" s="74">
        <f t="shared" si="22"/>
      </c>
      <c r="V133" s="74">
        <f t="shared" si="23"/>
      </c>
      <c r="W133" s="74">
        <f t="shared" si="24"/>
      </c>
      <c r="X133" s="74">
        <f t="shared" si="25"/>
      </c>
      <c r="Y133" s="74">
        <f t="shared" si="26"/>
      </c>
      <c r="Z133" s="41"/>
      <c r="AA133" s="74">
        <f t="shared" si="17"/>
        <v>1</v>
      </c>
      <c r="AB133" s="74">
        <f t="shared" si="18"/>
        <v>1</v>
      </c>
      <c r="AC133" s="74">
        <f t="shared" si="19"/>
        <v>1</v>
      </c>
      <c r="AD133" s="74">
        <f t="shared" si="20"/>
        <v>1</v>
      </c>
      <c r="AE133" s="74">
        <f t="shared" si="21"/>
        <v>1</v>
      </c>
    </row>
    <row r="134" spans="1:31" ht="12.75">
      <c r="A134" s="9">
        <f t="shared" si="14"/>
        <v>127</v>
      </c>
      <c r="C134" s="3">
        <v>40102</v>
      </c>
      <c r="D134" s="4">
        <v>16.35</v>
      </c>
      <c r="E134" s="4">
        <v>16.41</v>
      </c>
      <c r="F134" s="4">
        <v>15.85</v>
      </c>
      <c r="G134" s="4">
        <v>16.08</v>
      </c>
      <c r="H134" s="5">
        <v>182334800</v>
      </c>
      <c r="I134" s="29">
        <v>15.88</v>
      </c>
      <c r="K134" s="47">
        <f t="shared" si="15"/>
        <v>0.9577804583835948</v>
      </c>
      <c r="L134" s="23">
        <f t="shared" si="16"/>
        <v>182334.8</v>
      </c>
      <c r="M134" s="41"/>
      <c r="N134" s="48">
        <f ca="1">IF($K134&lt;&gt;"",PRODUCT($K134:OFFSET($K134,-N$1,0))-1,"")</f>
        <v>-0.04509921828021635</v>
      </c>
      <c r="O134" s="48">
        <f ca="1">IF($K134&lt;&gt;"",PRODUCT($K134:OFFSET($K134,-O$1,0))-1,"")</f>
        <v>-0.018541409147095234</v>
      </c>
      <c r="P134" s="48">
        <f ca="1">IF($K134&lt;&gt;"",PRODUCT($K134:OFFSET($K134,-P$1,0))-1,"")</f>
        <v>-0.014888337468982549</v>
      </c>
      <c r="Q134" s="48">
        <f ca="1">IF($K134&lt;&gt;"",PRODUCT($K134:OFFSET($K134,-Q$1,0))-1,"")</f>
        <v>-0.006257822277847325</v>
      </c>
      <c r="R134" s="48">
        <f ca="1">IF($K134&lt;&gt;"",PRODUCT($K134:OFFSET($K134,-R$1,0))-1,"")</f>
        <v>-0.008739076154806291</v>
      </c>
      <c r="S134" s="41"/>
      <c r="T134" s="48"/>
      <c r="U134" s="74">
        <f t="shared" si="22"/>
        <v>1</v>
      </c>
      <c r="V134" s="74">
        <f t="shared" si="23"/>
      </c>
      <c r="W134" s="74">
        <f t="shared" si="24"/>
      </c>
      <c r="X134" s="74">
        <f t="shared" si="25"/>
      </c>
      <c r="Y134" s="74">
        <f t="shared" si="26"/>
      </c>
      <c r="Z134" s="41"/>
      <c r="AA134" s="74">
        <f t="shared" si="17"/>
        <v>1</v>
      </c>
      <c r="AB134" s="74">
        <f t="shared" si="18"/>
      </c>
      <c r="AC134" s="74">
        <f t="shared" si="19"/>
      </c>
      <c r="AD134" s="74">
        <f t="shared" si="20"/>
      </c>
      <c r="AE134" s="74">
        <f t="shared" si="21"/>
      </c>
    </row>
    <row r="135" spans="1:31" ht="12.75">
      <c r="A135" s="9">
        <f t="shared" si="14"/>
        <v>128</v>
      </c>
      <c r="C135" s="3">
        <v>40105</v>
      </c>
      <c r="D135" s="4">
        <v>16.05</v>
      </c>
      <c r="E135" s="4">
        <v>16.13</v>
      </c>
      <c r="F135" s="4">
        <v>15.8</v>
      </c>
      <c r="G135" s="4">
        <v>15.84</v>
      </c>
      <c r="H135" s="5">
        <v>99245700</v>
      </c>
      <c r="I135" s="29">
        <v>15.64</v>
      </c>
      <c r="K135" s="47">
        <f t="shared" si="15"/>
        <v>0.9848866498740554</v>
      </c>
      <c r="L135" s="23">
        <f t="shared" si="16"/>
        <v>99245.7</v>
      </c>
      <c r="M135" s="41"/>
      <c r="N135" s="48">
        <f ca="1">IF($K135&lt;&gt;"",PRODUCT($K135:OFFSET($K135,-N$1,0))-1,"")</f>
        <v>-0.05669481302774415</v>
      </c>
      <c r="O135" s="48">
        <f ca="1">IF($K135&lt;&gt;"",PRODUCT($K135:OFFSET($K135,-O$1,0))-1,"")</f>
        <v>-0.059530968129885675</v>
      </c>
      <c r="P135" s="48">
        <f ca="1">IF($K135&lt;&gt;"",PRODUCT($K135:OFFSET($K135,-P$1,0))-1,"")</f>
        <v>-0.0333745364647714</v>
      </c>
      <c r="Q135" s="48">
        <f ca="1">IF($K135&lt;&gt;"",PRODUCT($K135:OFFSET($K135,-Q$1,0))-1,"")</f>
        <v>-0.02977667493796521</v>
      </c>
      <c r="R135" s="48">
        <f ca="1">IF($K135&lt;&gt;"",PRODUCT($K135:OFFSET($K135,-R$1,0))-1,"")</f>
        <v>-0.021276595744680882</v>
      </c>
      <c r="S135" s="41"/>
      <c r="T135" s="48"/>
      <c r="U135" s="74">
        <f t="shared" si="22"/>
        <v>1</v>
      </c>
      <c r="V135" s="74">
        <f t="shared" si="23"/>
        <v>1</v>
      </c>
      <c r="W135" s="74">
        <f t="shared" si="24"/>
        <v>1</v>
      </c>
      <c r="X135" s="74">
        <f t="shared" si="25"/>
        <v>1</v>
      </c>
      <c r="Y135" s="74">
        <f t="shared" si="26"/>
        <v>1</v>
      </c>
      <c r="Z135" s="41"/>
      <c r="AA135" s="74">
        <f t="shared" si="17"/>
        <v>1</v>
      </c>
      <c r="AB135" s="74">
        <f t="shared" si="18"/>
        <v>1</v>
      </c>
      <c r="AC135" s="74">
        <f t="shared" si="19"/>
        <v>1</v>
      </c>
      <c r="AD135" s="74">
        <f t="shared" si="20"/>
        <v>1</v>
      </c>
      <c r="AE135" s="74">
        <f t="shared" si="21"/>
        <v>1</v>
      </c>
    </row>
    <row r="136" spans="1:31" ht="12.75">
      <c r="A136" s="9">
        <f t="shared" si="14"/>
        <v>129</v>
      </c>
      <c r="C136" s="3">
        <v>40106</v>
      </c>
      <c r="D136" s="4">
        <v>15.8</v>
      </c>
      <c r="E136" s="4">
        <v>15.82</v>
      </c>
      <c r="F136" s="4">
        <v>15.47</v>
      </c>
      <c r="G136" s="4">
        <v>15.58</v>
      </c>
      <c r="H136" s="5">
        <v>101087500</v>
      </c>
      <c r="I136" s="29">
        <v>15.38</v>
      </c>
      <c r="K136" s="47">
        <f t="shared" si="15"/>
        <v>0.9833759590792839</v>
      </c>
      <c r="L136" s="23">
        <f t="shared" si="16"/>
        <v>101087.5</v>
      </c>
      <c r="M136" s="41"/>
      <c r="N136" s="48">
        <f ca="1">IF($K136&lt;&gt;"",PRODUCT($K136:OFFSET($K136,-N$1,0))-1,"")</f>
        <v>-0.03148614609571787</v>
      </c>
      <c r="O136" s="48">
        <f ca="1">IF($K136&lt;&gt;"",PRODUCT($K136:OFFSET($K136,-O$1,0))-1,"")</f>
        <v>-0.07237635705669465</v>
      </c>
      <c r="P136" s="48">
        <f ca="1">IF($K136&lt;&gt;"",PRODUCT($K136:OFFSET($K136,-P$1,0))-1,"")</f>
        <v>-0.07516536380036076</v>
      </c>
      <c r="Q136" s="48">
        <f ca="1">IF($K136&lt;&gt;"",PRODUCT($K136:OFFSET($K136,-Q$1,0))-1,"")</f>
        <v>-0.04944375772558718</v>
      </c>
      <c r="R136" s="48">
        <f ca="1">IF($K136&lt;&gt;"",PRODUCT($K136:OFFSET($K136,-R$1,0))-1,"")</f>
        <v>-0.04590570719602971</v>
      </c>
      <c r="S136" s="41"/>
      <c r="T136" s="48"/>
      <c r="U136" s="74">
        <f t="shared" si="22"/>
        <v>1</v>
      </c>
      <c r="V136" s="74">
        <f t="shared" si="23"/>
        <v>1</v>
      </c>
      <c r="W136" s="74">
        <f t="shared" si="24"/>
        <v>1</v>
      </c>
      <c r="X136" s="74">
        <f t="shared" si="25"/>
        <v>1</v>
      </c>
      <c r="Y136" s="74">
        <f t="shared" si="26"/>
        <v>1</v>
      </c>
      <c r="Z136" s="41"/>
      <c r="AA136" s="74">
        <f t="shared" si="17"/>
        <v>1</v>
      </c>
      <c r="AB136" s="74">
        <f t="shared" si="18"/>
        <v>1</v>
      </c>
      <c r="AC136" s="74">
        <f t="shared" si="19"/>
        <v>1</v>
      </c>
      <c r="AD136" s="74">
        <f t="shared" si="20"/>
        <v>1</v>
      </c>
      <c r="AE136" s="74">
        <f t="shared" si="21"/>
        <v>1</v>
      </c>
    </row>
    <row r="137" spans="1:31" ht="12.75">
      <c r="A137" s="9">
        <f t="shared" si="14"/>
        <v>130</v>
      </c>
      <c r="C137" s="3">
        <v>40107</v>
      </c>
      <c r="D137" s="4">
        <v>15.51</v>
      </c>
      <c r="E137" s="4">
        <v>15.95</v>
      </c>
      <c r="F137" s="4">
        <v>15.5</v>
      </c>
      <c r="G137" s="4">
        <v>15.53</v>
      </c>
      <c r="H137" s="5">
        <v>96683600</v>
      </c>
      <c r="I137" s="29">
        <v>15.33</v>
      </c>
      <c r="K137" s="47">
        <f t="shared" si="15"/>
        <v>0.9967490247074122</v>
      </c>
      <c r="L137" s="23">
        <f t="shared" si="16"/>
        <v>96683.6</v>
      </c>
      <c r="M137" s="41"/>
      <c r="N137" s="48">
        <f ca="1">IF($K137&lt;&gt;"",PRODUCT($K137:OFFSET($K137,-N$1,0))-1,"")</f>
        <v>-0.01982097186700771</v>
      </c>
      <c r="O137" s="48">
        <f ca="1">IF($K137&lt;&gt;"",PRODUCT($K137:OFFSET($K137,-O$1,0))-1,"")</f>
        <v>-0.0346347607052897</v>
      </c>
      <c r="P137" s="48">
        <f ca="1">IF($K137&lt;&gt;"",PRODUCT($K137:OFFSET($K137,-P$1,0))-1,"")</f>
        <v>-0.07539203860072363</v>
      </c>
      <c r="Q137" s="48">
        <f ca="1">IF($K137&lt;&gt;"",PRODUCT($K137:OFFSET($K137,-Q$1,0))-1,"")</f>
        <v>-0.07817197835237522</v>
      </c>
      <c r="R137" s="48">
        <f ca="1">IF($K137&lt;&gt;"",PRODUCT($K137:OFFSET($K137,-R$1,0))-1,"")</f>
        <v>-0.052533992583436384</v>
      </c>
      <c r="S137" s="41"/>
      <c r="T137" s="48"/>
      <c r="U137" s="74">
        <f t="shared" si="22"/>
      </c>
      <c r="V137" s="74">
        <f t="shared" si="23"/>
        <v>1</v>
      </c>
      <c r="W137" s="74">
        <f t="shared" si="24"/>
        <v>1</v>
      </c>
      <c r="X137" s="74">
        <f t="shared" si="25"/>
        <v>1</v>
      </c>
      <c r="Y137" s="74">
        <f t="shared" si="26"/>
        <v>1</v>
      </c>
      <c r="Z137" s="41"/>
      <c r="AA137" s="74">
        <f t="shared" si="17"/>
      </c>
      <c r="AB137" s="74">
        <f t="shared" si="18"/>
        <v>1</v>
      </c>
      <c r="AC137" s="74">
        <f t="shared" si="19"/>
        <v>1</v>
      </c>
      <c r="AD137" s="74">
        <f t="shared" si="20"/>
        <v>1</v>
      </c>
      <c r="AE137" s="74">
        <f t="shared" si="21"/>
        <v>1</v>
      </c>
    </row>
    <row r="138" spans="1:31" ht="12.75">
      <c r="A138" s="9">
        <f aca="true" t="shared" si="27" ref="A138:A201">1+A137</f>
        <v>131</v>
      </c>
      <c r="C138" s="3">
        <v>40108</v>
      </c>
      <c r="D138" s="4">
        <v>15.5</v>
      </c>
      <c r="E138" s="4">
        <v>15.58</v>
      </c>
      <c r="F138" s="4">
        <v>15.11</v>
      </c>
      <c r="G138" s="4">
        <v>15.34</v>
      </c>
      <c r="H138" s="5">
        <v>125121400</v>
      </c>
      <c r="I138" s="29">
        <v>15.15</v>
      </c>
      <c r="K138" s="47">
        <f aca="true" t="shared" si="28" ref="K138:K201">IF(G138&lt;&gt;"",I138/I137,"")</f>
        <v>0.9882583170254403</v>
      </c>
      <c r="L138" s="23">
        <f aca="true" t="shared" si="29" ref="L138:L201">IF(G138&lt;&gt;"",H138/1000,"")</f>
        <v>125121.4</v>
      </c>
      <c r="M138" s="41"/>
      <c r="N138" s="48">
        <f ca="1">IF($K138&lt;&gt;"",PRODUCT($K138:OFFSET($K138,-N$1,0))-1,"")</f>
        <v>-0.014954486345903795</v>
      </c>
      <c r="O138" s="48">
        <f ca="1">IF($K138&lt;&gt;"",PRODUCT($K138:OFFSET($K138,-O$1,0))-1,"")</f>
        <v>-0.031329923273657356</v>
      </c>
      <c r="P138" s="48">
        <f ca="1">IF($K138&lt;&gt;"",PRODUCT($K138:OFFSET($K138,-P$1,0))-1,"")</f>
        <v>-0.04596977329974816</v>
      </c>
      <c r="Q138" s="48">
        <f ca="1">IF($K138&lt;&gt;"",PRODUCT($K138:OFFSET($K138,-Q$1,0))-1,"")</f>
        <v>-0.08624849215922781</v>
      </c>
      <c r="R138" s="48">
        <f ca="1">IF($K138&lt;&gt;"",PRODUCT($K138:OFFSET($K138,-R$1,0))-1,"")</f>
        <v>-0.08899579073962716</v>
      </c>
      <c r="S138" s="41"/>
      <c r="T138" s="48"/>
      <c r="U138" s="74">
        <f t="shared" si="22"/>
      </c>
      <c r="V138" s="74">
        <f t="shared" si="23"/>
        <v>1</v>
      </c>
      <c r="W138" s="74">
        <f t="shared" si="24"/>
        <v>1</v>
      </c>
      <c r="X138" s="74">
        <f t="shared" si="25"/>
        <v>1</v>
      </c>
      <c r="Y138" s="74">
        <f t="shared" si="26"/>
        <v>1</v>
      </c>
      <c r="Z138" s="41"/>
      <c r="AA138" s="74">
        <f t="shared" si="17"/>
      </c>
      <c r="AB138" s="74">
        <f t="shared" si="18"/>
        <v>1</v>
      </c>
      <c r="AC138" s="74">
        <f t="shared" si="19"/>
        <v>1</v>
      </c>
      <c r="AD138" s="74">
        <f t="shared" si="20"/>
        <v>1</v>
      </c>
      <c r="AE138" s="74">
        <f t="shared" si="21"/>
        <v>1</v>
      </c>
    </row>
    <row r="139" spans="1:31" ht="12.75">
      <c r="A139" s="9">
        <f t="shared" si="27"/>
        <v>132</v>
      </c>
      <c r="C139" s="3">
        <v>40109</v>
      </c>
      <c r="D139" s="4">
        <v>15.37</v>
      </c>
      <c r="E139" s="4">
        <v>15.4</v>
      </c>
      <c r="F139" s="4">
        <v>15.11</v>
      </c>
      <c r="G139" s="4">
        <v>15.2</v>
      </c>
      <c r="H139" s="5">
        <v>88086700</v>
      </c>
      <c r="I139" s="29">
        <v>15.01</v>
      </c>
      <c r="K139" s="47">
        <f t="shared" si="28"/>
        <v>0.9907590759075907</v>
      </c>
      <c r="L139" s="23">
        <f t="shared" si="29"/>
        <v>88086.7</v>
      </c>
      <c r="M139" s="41"/>
      <c r="N139" s="48">
        <f ca="1">IF($K139&lt;&gt;"",PRODUCT($K139:OFFSET($K139,-N$1,0))-1,"")</f>
        <v>-0.020874103065883887</v>
      </c>
      <c r="O139" s="48">
        <f ca="1">IF($K139&lt;&gt;"",PRODUCT($K139:OFFSET($K139,-O$1,0))-1,"")</f>
        <v>-0.024057217165149636</v>
      </c>
      <c r="P139" s="48">
        <f ca="1">IF($K139&lt;&gt;"",PRODUCT($K139:OFFSET($K139,-P$1,0))-1,"")</f>
        <v>-0.04028132992327382</v>
      </c>
      <c r="Q139" s="48">
        <f ca="1">IF($K139&lt;&gt;"",PRODUCT($K139:OFFSET($K139,-Q$1,0))-1,"")</f>
        <v>-0.054785894206549224</v>
      </c>
      <c r="R139" s="48">
        <f ca="1">IF($K139&lt;&gt;"",PRODUCT($K139:OFFSET($K139,-R$1,0))-1,"")</f>
        <v>-0.09469240048250893</v>
      </c>
      <c r="S139" s="41"/>
      <c r="T139" s="48"/>
      <c r="U139" s="74">
        <f t="shared" si="22"/>
        <v>1</v>
      </c>
      <c r="V139" s="74">
        <f t="shared" si="23"/>
        <v>1</v>
      </c>
      <c r="W139" s="74">
        <f t="shared" si="24"/>
        <v>1</v>
      </c>
      <c r="X139" s="74">
        <f t="shared" si="25"/>
        <v>1</v>
      </c>
      <c r="Y139" s="74">
        <f t="shared" si="26"/>
        <v>1</v>
      </c>
      <c r="Z139" s="41"/>
      <c r="AA139" s="74">
        <f t="shared" si="17"/>
        <v>1</v>
      </c>
      <c r="AB139" s="74">
        <f t="shared" si="18"/>
        <v>1</v>
      </c>
      <c r="AC139" s="74">
        <f t="shared" si="19"/>
        <v>1</v>
      </c>
      <c r="AD139" s="74">
        <f t="shared" si="20"/>
        <v>1</v>
      </c>
      <c r="AE139" s="74">
        <f t="shared" si="21"/>
        <v>1</v>
      </c>
    </row>
    <row r="140" spans="1:31" ht="12.75">
      <c r="A140" s="9">
        <f t="shared" si="27"/>
        <v>133</v>
      </c>
      <c r="C140" s="3">
        <v>40112</v>
      </c>
      <c r="D140" s="4">
        <v>15.24</v>
      </c>
      <c r="E140" s="4">
        <v>15.45</v>
      </c>
      <c r="F140" s="4">
        <v>14.83</v>
      </c>
      <c r="G140" s="4">
        <v>15.01</v>
      </c>
      <c r="H140" s="5">
        <v>96270900</v>
      </c>
      <c r="I140" s="29">
        <v>14.82</v>
      </c>
      <c r="K140" s="47">
        <f t="shared" si="28"/>
        <v>0.9873417721518988</v>
      </c>
      <c r="L140" s="23">
        <f t="shared" si="29"/>
        <v>96270.9</v>
      </c>
      <c r="M140" s="41"/>
      <c r="N140" s="48">
        <f ca="1">IF($K140&lt;&gt;"",PRODUCT($K140:OFFSET($K140,-N$1,0))-1,"")</f>
        <v>-0.0217821782178218</v>
      </c>
      <c r="O140" s="48">
        <f ca="1">IF($K140&lt;&gt;"",PRODUCT($K140:OFFSET($K140,-O$1,0))-1,"")</f>
        <v>-0.03326810176125239</v>
      </c>
      <c r="P140" s="48">
        <f ca="1">IF($K140&lt;&gt;"",PRODUCT($K140:OFFSET($K140,-P$1,0))-1,"")</f>
        <v>-0.03641092327698314</v>
      </c>
      <c r="Q140" s="48">
        <f ca="1">IF($K140&lt;&gt;"",PRODUCT($K140:OFFSET($K140,-Q$1,0))-1,"")</f>
        <v>-0.052429667519181655</v>
      </c>
      <c r="R140" s="48">
        <f ca="1">IF($K140&lt;&gt;"",PRODUCT($K140:OFFSET($K140,-R$1,0))-1,"")</f>
        <v>-0.066750629722922</v>
      </c>
      <c r="S140" s="41"/>
      <c r="T140" s="48"/>
      <c r="U140" s="74">
        <f t="shared" si="22"/>
        <v>1</v>
      </c>
      <c r="V140" s="74">
        <f t="shared" si="23"/>
        <v>1</v>
      </c>
      <c r="W140" s="74">
        <f t="shared" si="24"/>
        <v>1</v>
      </c>
      <c r="X140" s="74">
        <f t="shared" si="25"/>
        <v>1</v>
      </c>
      <c r="Y140" s="74">
        <f t="shared" si="26"/>
        <v>1</v>
      </c>
      <c r="Z140" s="41"/>
      <c r="AA140" s="74">
        <f t="shared" si="17"/>
        <v>1</v>
      </c>
      <c r="AB140" s="74">
        <f t="shared" si="18"/>
        <v>1</v>
      </c>
      <c r="AC140" s="74">
        <f t="shared" si="19"/>
        <v>1</v>
      </c>
      <c r="AD140" s="74">
        <f t="shared" si="20"/>
        <v>1</v>
      </c>
      <c r="AE140" s="74">
        <f t="shared" si="21"/>
        <v>1</v>
      </c>
    </row>
    <row r="141" spans="1:31" ht="12.75">
      <c r="A141" s="9">
        <f t="shared" si="27"/>
        <v>134</v>
      </c>
      <c r="C141" s="3">
        <v>40113</v>
      </c>
      <c r="D141" s="4">
        <v>15.07</v>
      </c>
      <c r="E141" s="4">
        <v>15.14</v>
      </c>
      <c r="F141" s="4">
        <v>14.86</v>
      </c>
      <c r="G141" s="4">
        <v>14.93</v>
      </c>
      <c r="H141" s="5">
        <v>87465200</v>
      </c>
      <c r="I141" s="29">
        <v>14.74</v>
      </c>
      <c r="K141" s="47">
        <f t="shared" si="28"/>
        <v>0.9946018893387314</v>
      </c>
      <c r="L141" s="23">
        <f t="shared" si="29"/>
        <v>87465.2</v>
      </c>
      <c r="M141" s="41"/>
      <c r="N141" s="48">
        <f ca="1">IF($K141&lt;&gt;"",PRODUCT($K141:OFFSET($K141,-N$1,0))-1,"")</f>
        <v>-0.017988007994670263</v>
      </c>
      <c r="O141" s="48">
        <f ca="1">IF($K141&lt;&gt;"",PRODUCT($K141:OFFSET($K141,-O$1,0))-1,"")</f>
        <v>-0.027062706270627124</v>
      </c>
      <c r="P141" s="48">
        <f ca="1">IF($K141&lt;&gt;"",PRODUCT($K141:OFFSET($K141,-P$1,0))-1,"")</f>
        <v>-0.03848662752772336</v>
      </c>
      <c r="Q141" s="48">
        <f ca="1">IF($K141&lt;&gt;"",PRODUCT($K141:OFFSET($K141,-Q$1,0))-1,"")</f>
        <v>-0.04161248374512361</v>
      </c>
      <c r="R141" s="48">
        <f ca="1">IF($K141&lt;&gt;"",PRODUCT($K141:OFFSET($K141,-R$1,0))-1,"")</f>
        <v>-0.05754475703324824</v>
      </c>
      <c r="S141" s="41"/>
      <c r="T141" s="48"/>
      <c r="U141" s="74">
        <f t="shared" si="22"/>
      </c>
      <c r="V141" s="74">
        <f t="shared" si="23"/>
        <v>1</v>
      </c>
      <c r="W141" s="74">
        <f t="shared" si="24"/>
        <v>1</v>
      </c>
      <c r="X141" s="74">
        <f t="shared" si="25"/>
        <v>1</v>
      </c>
      <c r="Y141" s="74">
        <f t="shared" si="26"/>
        <v>1</v>
      </c>
      <c r="Z141" s="41"/>
      <c r="AA141" s="74">
        <f t="shared" si="17"/>
      </c>
      <c r="AB141" s="74">
        <f t="shared" si="18"/>
        <v>1</v>
      </c>
      <c r="AC141" s="74">
        <f t="shared" si="19"/>
        <v>1</v>
      </c>
      <c r="AD141" s="74">
        <f t="shared" si="20"/>
        <v>1</v>
      </c>
      <c r="AE141" s="74">
        <f t="shared" si="21"/>
        <v>1</v>
      </c>
    </row>
    <row r="142" spans="1:31" ht="12.75">
      <c r="A142" s="9">
        <f t="shared" si="27"/>
        <v>135</v>
      </c>
      <c r="C142" s="3">
        <v>40114</v>
      </c>
      <c r="D142" s="4">
        <v>14.77</v>
      </c>
      <c r="E142" s="4">
        <v>14.82</v>
      </c>
      <c r="F142" s="4">
        <v>14.35</v>
      </c>
      <c r="G142" s="4">
        <v>14.42</v>
      </c>
      <c r="H142" s="5">
        <v>107272800</v>
      </c>
      <c r="I142" s="29">
        <v>14.24</v>
      </c>
      <c r="K142" s="47">
        <f t="shared" si="28"/>
        <v>0.966078697421981</v>
      </c>
      <c r="L142" s="23">
        <f t="shared" si="29"/>
        <v>107272.8</v>
      </c>
      <c r="M142" s="41"/>
      <c r="N142" s="48">
        <f ca="1">IF($K142&lt;&gt;"",PRODUCT($K142:OFFSET($K142,-N$1,0))-1,"")</f>
        <v>-0.03913630229419707</v>
      </c>
      <c r="O142" s="48">
        <f ca="1">IF($K142&lt;&gt;"",PRODUCT($K142:OFFSET($K142,-O$1,0))-1,"")</f>
        <v>-0.05129913391072616</v>
      </c>
      <c r="P142" s="48">
        <f ca="1">IF($K142&lt;&gt;"",PRODUCT($K142:OFFSET($K142,-P$1,0))-1,"")</f>
        <v>-0.06006600660066008</v>
      </c>
      <c r="Q142" s="48">
        <f ca="1">IF($K142&lt;&gt;"",PRODUCT($K142:OFFSET($K142,-Q$1,0))-1,"")</f>
        <v>-0.07110241356816693</v>
      </c>
      <c r="R142" s="48">
        <f ca="1">IF($K142&lt;&gt;"",PRODUCT($K142:OFFSET($K142,-R$1,0))-1,"")</f>
        <v>-0.07412223667100137</v>
      </c>
      <c r="S142" s="41"/>
      <c r="T142" s="48"/>
      <c r="U142" s="74">
        <f t="shared" si="22"/>
      </c>
      <c r="V142" s="74">
        <f t="shared" si="23"/>
      </c>
      <c r="W142" s="74">
        <f t="shared" si="24"/>
      </c>
      <c r="X142" s="74">
        <f t="shared" si="25"/>
      </c>
      <c r="Y142" s="74">
        <f t="shared" si="26"/>
      </c>
      <c r="Z142" s="41"/>
      <c r="AA142" s="74">
        <f aca="true" t="shared" si="30" ref="AA142:AA205">IF($K143&lt;&gt;"",IF(OR(N142&gt;$Q$5,N142&lt;-$Q$5),1,""),"")</f>
        <v>1</v>
      </c>
      <c r="AB142" s="74">
        <f aca="true" t="shared" si="31" ref="AB142:AB205">IF($K143&lt;&gt;"",IF(OR(O142&gt;$Q$5,O142&lt;-$Q$5),1,""),"")</f>
        <v>1</v>
      </c>
      <c r="AC142" s="74">
        <f aca="true" t="shared" si="32" ref="AC142:AC205">IF($K143&lt;&gt;"",IF(OR(P142&gt;$Q$5,P142&lt;-$Q$5),1,""),"")</f>
        <v>1</v>
      </c>
      <c r="AD142" s="74">
        <f aca="true" t="shared" si="33" ref="AD142:AD205">IF($K143&lt;&gt;"",IF(OR(Q142&gt;$Q$5,Q142&lt;-$Q$5),1,""),"")</f>
        <v>1</v>
      </c>
      <c r="AE142" s="74">
        <f aca="true" t="shared" si="34" ref="AE142:AE205">IF($K143&lt;&gt;"",IF(OR(R142&gt;$Q$5,R142&lt;-$Q$5),1,""),"")</f>
        <v>1</v>
      </c>
    </row>
    <row r="143" spans="1:31" ht="12.75">
      <c r="A143" s="9">
        <f t="shared" si="27"/>
        <v>136</v>
      </c>
      <c r="C143" s="3">
        <v>40115</v>
      </c>
      <c r="D143" s="4">
        <v>14.54</v>
      </c>
      <c r="E143" s="4">
        <v>14.99</v>
      </c>
      <c r="F143" s="4">
        <v>14.46</v>
      </c>
      <c r="G143" s="4">
        <v>14.87</v>
      </c>
      <c r="H143" s="5">
        <v>83654200</v>
      </c>
      <c r="I143" s="29">
        <v>14.68</v>
      </c>
      <c r="K143" s="47">
        <f t="shared" si="28"/>
        <v>1.0308988764044944</v>
      </c>
      <c r="L143" s="23">
        <f t="shared" si="29"/>
        <v>83654.2</v>
      </c>
      <c r="M143" s="41"/>
      <c r="N143" s="48">
        <f ca="1">IF($K143&lt;&gt;"",PRODUCT($K143:OFFSET($K143,-N$1,0))-1,"")</f>
        <v>-0.004070556309362261</v>
      </c>
      <c r="O143" s="48">
        <f ca="1">IF($K143&lt;&gt;"",PRODUCT($K143:OFFSET($K143,-O$1,0))-1,"")</f>
        <v>-0.009446693657219951</v>
      </c>
      <c r="P143" s="48">
        <f ca="1">IF($K143&lt;&gt;"",PRODUCT($K143:OFFSET($K143,-P$1,0))-1,"")</f>
        <v>-0.021985343104596877</v>
      </c>
      <c r="Q143" s="48">
        <f ca="1">IF($K143&lt;&gt;"",PRODUCT($K143:OFFSET($K143,-Q$1,0))-1,"")</f>
        <v>-0.031023102310230977</v>
      </c>
      <c r="R143" s="48">
        <f ca="1">IF($K143&lt;&gt;"",PRODUCT($K143:OFFSET($K143,-R$1,0))-1,"")</f>
        <v>-0.04240052185257659</v>
      </c>
      <c r="S143" s="41"/>
      <c r="T143" s="48"/>
      <c r="U143" s="74">
        <f aca="true" t="shared" si="35" ref="U143:U206">IF($K144&lt;&gt;"",IF(AND((N143-$Q$5)*($K144-1-$Q$6)&gt;0,AA143=1),1,""),"")</f>
      </c>
      <c r="V143" s="74">
        <f t="shared" si="23"/>
      </c>
      <c r="W143" s="74">
        <f t="shared" si="24"/>
        <v>1</v>
      </c>
      <c r="X143" s="74">
        <f t="shared" si="25"/>
        <v>1</v>
      </c>
      <c r="Y143" s="74">
        <f t="shared" si="26"/>
        <v>1</v>
      </c>
      <c r="Z143" s="41"/>
      <c r="AA143" s="74">
        <f t="shared" si="30"/>
      </c>
      <c r="AB143" s="74">
        <f t="shared" si="31"/>
      </c>
      <c r="AC143" s="74">
        <f t="shared" si="32"/>
        <v>1</v>
      </c>
      <c r="AD143" s="74">
        <f t="shared" si="33"/>
        <v>1</v>
      </c>
      <c r="AE143" s="74">
        <f t="shared" si="34"/>
        <v>1</v>
      </c>
    </row>
    <row r="144" spans="1:31" ht="12.75">
      <c r="A144" s="9">
        <f t="shared" si="27"/>
        <v>137</v>
      </c>
      <c r="C144" s="3">
        <v>40116</v>
      </c>
      <c r="D144" s="4">
        <v>14.93</v>
      </c>
      <c r="E144" s="4">
        <v>14.94</v>
      </c>
      <c r="F144" s="4">
        <v>14.15</v>
      </c>
      <c r="G144" s="4">
        <v>14.26</v>
      </c>
      <c r="H144" s="5">
        <v>129847100</v>
      </c>
      <c r="I144" s="29">
        <v>14.08</v>
      </c>
      <c r="K144" s="47">
        <f t="shared" si="28"/>
        <v>0.9591280653950954</v>
      </c>
      <c r="L144" s="23">
        <f t="shared" si="29"/>
        <v>129847.1</v>
      </c>
      <c r="M144" s="41"/>
      <c r="N144" s="48">
        <f ca="1">IF($K144&lt;&gt;"",PRODUCT($K144:OFFSET($K144,-N$1,0))-1,"")</f>
        <v>-0.011235955056179692</v>
      </c>
      <c r="O144" s="48">
        <f ca="1">IF($K144&lt;&gt;"",PRODUCT($K144:OFFSET($K144,-O$1,0))-1,"")</f>
        <v>-0.04477611940298498</v>
      </c>
      <c r="P144" s="48">
        <f ca="1">IF($K144&lt;&gt;"",PRODUCT($K144:OFFSET($K144,-P$1,0))-1,"")</f>
        <v>-0.04993252361673406</v>
      </c>
      <c r="Q144" s="48">
        <f ca="1">IF($K144&lt;&gt;"",PRODUCT($K144:OFFSET($K144,-Q$1,0))-1,"")</f>
        <v>-0.06195869420386402</v>
      </c>
      <c r="R144" s="48">
        <f ca="1">IF($K144&lt;&gt;"",PRODUCT($K144:OFFSET($K144,-R$1,0))-1,"")</f>
        <v>-0.0706270627062705</v>
      </c>
      <c r="S144" s="41"/>
      <c r="T144" s="48"/>
      <c r="U144" s="74">
        <f t="shared" si="35"/>
      </c>
      <c r="V144" s="74">
        <f t="shared" si="23"/>
      </c>
      <c r="W144" s="74">
        <f t="shared" si="24"/>
      </c>
      <c r="X144" s="74">
        <f t="shared" si="25"/>
      </c>
      <c r="Y144" s="74">
        <f t="shared" si="26"/>
      </c>
      <c r="Z144" s="41"/>
      <c r="AA144" s="74">
        <f t="shared" si="30"/>
      </c>
      <c r="AB144" s="74">
        <f t="shared" si="31"/>
        <v>1</v>
      </c>
      <c r="AC144" s="74">
        <f t="shared" si="32"/>
        <v>1</v>
      </c>
      <c r="AD144" s="74">
        <f t="shared" si="33"/>
        <v>1</v>
      </c>
      <c r="AE144" s="74">
        <f t="shared" si="34"/>
        <v>1</v>
      </c>
    </row>
    <row r="145" spans="1:31" ht="12.75">
      <c r="A145" s="9">
        <f t="shared" si="27"/>
        <v>138</v>
      </c>
      <c r="C145" s="3">
        <v>40119</v>
      </c>
      <c r="D145" s="4">
        <v>14.3</v>
      </c>
      <c r="E145" s="4">
        <v>14.59</v>
      </c>
      <c r="F145" s="4">
        <v>14.19</v>
      </c>
      <c r="G145" s="4">
        <v>14.47</v>
      </c>
      <c r="H145" s="5">
        <v>101128000</v>
      </c>
      <c r="I145" s="29">
        <v>14.29</v>
      </c>
      <c r="K145" s="47">
        <f t="shared" si="28"/>
        <v>1.0149147727272727</v>
      </c>
      <c r="L145" s="23">
        <f t="shared" si="29"/>
        <v>101128</v>
      </c>
      <c r="M145" s="41"/>
      <c r="N145" s="48">
        <f ca="1">IF($K145&lt;&gt;"",PRODUCT($K145:OFFSET($K145,-N$1,0))-1,"")</f>
        <v>-0.02656675749318793</v>
      </c>
      <c r="O145" s="48">
        <f ca="1">IF($K145&lt;&gt;"",PRODUCT($K145:OFFSET($K145,-O$1,0))-1,"")</f>
        <v>0.0035112359550562022</v>
      </c>
      <c r="P145" s="48">
        <f ca="1">IF($K145&lt;&gt;"",PRODUCT($K145:OFFSET($K145,-P$1,0))-1,"")</f>
        <v>-0.030529172320217013</v>
      </c>
      <c r="Q145" s="48">
        <f ca="1">IF($K145&lt;&gt;"",PRODUCT($K145:OFFSET($K145,-Q$1,0))-1,"")</f>
        <v>-0.03576248313090413</v>
      </c>
      <c r="R145" s="48">
        <f ca="1">IF($K145&lt;&gt;"",PRODUCT($K145:OFFSET($K145,-R$1,0))-1,"")</f>
        <v>-0.04796802131912048</v>
      </c>
      <c r="S145" s="41"/>
      <c r="T145" s="48"/>
      <c r="U145" s="74">
        <f t="shared" si="35"/>
        <v>1</v>
      </c>
      <c r="V145" s="74">
        <f t="shared" si="23"/>
      </c>
      <c r="W145" s="74">
        <f t="shared" si="24"/>
        <v>1</v>
      </c>
      <c r="X145" s="74">
        <f t="shared" si="25"/>
        <v>1</v>
      </c>
      <c r="Y145" s="74">
        <f t="shared" si="26"/>
        <v>1</v>
      </c>
      <c r="Z145" s="41"/>
      <c r="AA145" s="74">
        <f t="shared" si="30"/>
        <v>1</v>
      </c>
      <c r="AB145" s="74">
        <f t="shared" si="31"/>
      </c>
      <c r="AC145" s="74">
        <f t="shared" si="32"/>
        <v>1</v>
      </c>
      <c r="AD145" s="74">
        <f t="shared" si="33"/>
        <v>1</v>
      </c>
      <c r="AE145" s="74">
        <f t="shared" si="34"/>
        <v>1</v>
      </c>
    </row>
    <row r="146" spans="1:31" ht="12.75">
      <c r="A146" s="9">
        <f t="shared" si="27"/>
        <v>139</v>
      </c>
      <c r="C146" s="3">
        <v>40120</v>
      </c>
      <c r="D146" s="4">
        <v>14.2</v>
      </c>
      <c r="E146" s="4">
        <v>14.47</v>
      </c>
      <c r="F146" s="4">
        <v>14.17</v>
      </c>
      <c r="G146" s="4">
        <v>14.32</v>
      </c>
      <c r="H146" s="5">
        <v>77081700</v>
      </c>
      <c r="I146" s="29">
        <v>14.14</v>
      </c>
      <c r="K146" s="47">
        <f t="shared" si="28"/>
        <v>0.9895031490552835</v>
      </c>
      <c r="L146" s="23">
        <f t="shared" si="29"/>
        <v>77081.7</v>
      </c>
      <c r="M146" s="41"/>
      <c r="N146" s="48">
        <f ca="1">IF($K146&lt;&gt;"",PRODUCT($K146:OFFSET($K146,-N$1,0))-1,"")</f>
        <v>0.0042613636363637575</v>
      </c>
      <c r="O146" s="48">
        <f ca="1">IF($K146&lt;&gt;"",PRODUCT($K146:OFFSET($K146,-O$1,0))-1,"")</f>
        <v>-0.03678474114441399</v>
      </c>
      <c r="P146" s="48">
        <f ca="1">IF($K146&lt;&gt;"",PRODUCT($K146:OFFSET($K146,-P$1,0))-1,"")</f>
        <v>-0.0070224719101122934</v>
      </c>
      <c r="Q146" s="48">
        <f ca="1">IF($K146&lt;&gt;"",PRODUCT($K146:OFFSET($K146,-Q$1,0))-1,"")</f>
        <v>-0.04070556309362261</v>
      </c>
      <c r="R146" s="48">
        <f ca="1">IF($K146&lt;&gt;"",PRODUCT($K146:OFFSET($K146,-R$1,0))-1,"")</f>
        <v>-0.045883940620782604</v>
      </c>
      <c r="S146" s="41"/>
      <c r="T146" s="48"/>
      <c r="U146" s="74">
        <f t="shared" si="35"/>
      </c>
      <c r="V146" s="74">
        <f t="shared" si="23"/>
        <v>1</v>
      </c>
      <c r="W146" s="74">
        <f t="shared" si="24"/>
      </c>
      <c r="X146" s="74">
        <f t="shared" si="25"/>
        <v>1</v>
      </c>
      <c r="Y146" s="74">
        <f t="shared" si="26"/>
        <v>1</v>
      </c>
      <c r="Z146" s="41"/>
      <c r="AA146" s="74">
        <f t="shared" si="30"/>
      </c>
      <c r="AB146" s="74">
        <f t="shared" si="31"/>
        <v>1</v>
      </c>
      <c r="AC146" s="74">
        <f t="shared" si="32"/>
      </c>
      <c r="AD146" s="74">
        <f t="shared" si="33"/>
        <v>1</v>
      </c>
      <c r="AE146" s="74">
        <f t="shared" si="34"/>
        <v>1</v>
      </c>
    </row>
    <row r="147" spans="1:31" ht="12.75">
      <c r="A147" s="9">
        <f t="shared" si="27"/>
        <v>140</v>
      </c>
      <c r="C147" s="3">
        <v>40121</v>
      </c>
      <c r="D147" s="4">
        <v>14.44</v>
      </c>
      <c r="E147" s="4">
        <v>14.59</v>
      </c>
      <c r="F147" s="4">
        <v>14.15</v>
      </c>
      <c r="G147" s="4">
        <v>14.19</v>
      </c>
      <c r="H147" s="5">
        <v>80303600</v>
      </c>
      <c r="I147" s="29">
        <v>14.01</v>
      </c>
      <c r="K147" s="47">
        <f t="shared" si="28"/>
        <v>0.9908062234794908</v>
      </c>
      <c r="L147" s="23">
        <f t="shared" si="29"/>
        <v>80303.6</v>
      </c>
      <c r="M147" s="41"/>
      <c r="N147" s="48">
        <f ca="1">IF($K147&lt;&gt;"",PRODUCT($K147:OFFSET($K147,-N$1,0))-1,"")</f>
        <v>-0.019594121763470973</v>
      </c>
      <c r="O147" s="48">
        <f ca="1">IF($K147&lt;&gt;"",PRODUCT($K147:OFFSET($K147,-O$1,0))-1,"")</f>
        <v>-0.004971590909090828</v>
      </c>
      <c r="P147" s="48">
        <f ca="1">IF($K147&lt;&gt;"",PRODUCT($K147:OFFSET($K147,-P$1,0))-1,"")</f>
        <v>-0.04564032697547671</v>
      </c>
      <c r="Q147" s="48">
        <f ca="1">IF($K147&lt;&gt;"",PRODUCT($K147:OFFSET($K147,-Q$1,0))-1,"")</f>
        <v>-0.016151685393258397</v>
      </c>
      <c r="R147" s="48">
        <f ca="1">IF($K147&lt;&gt;"",PRODUCT($K147:OFFSET($K147,-R$1,0))-1,"")</f>
        <v>-0.049525101763907564</v>
      </c>
      <c r="S147" s="41"/>
      <c r="T147" s="48"/>
      <c r="U147" s="74">
        <f t="shared" si="35"/>
      </c>
      <c r="V147" s="74">
        <f t="shared" si="23"/>
      </c>
      <c r="W147" s="74">
        <f t="shared" si="24"/>
      </c>
      <c r="X147" s="74">
        <f t="shared" si="25"/>
      </c>
      <c r="Y147" s="74">
        <f t="shared" si="26"/>
      </c>
      <c r="Z147" s="41"/>
      <c r="AA147" s="74">
        <f t="shared" si="30"/>
      </c>
      <c r="AB147" s="74">
        <f t="shared" si="31"/>
      </c>
      <c r="AC147" s="74">
        <f t="shared" si="32"/>
        <v>1</v>
      </c>
      <c r="AD147" s="74">
        <f t="shared" si="33"/>
      </c>
      <c r="AE147" s="74">
        <f t="shared" si="34"/>
        <v>1</v>
      </c>
    </row>
    <row r="148" spans="1:31" ht="12.75">
      <c r="A148" s="9">
        <f t="shared" si="27"/>
        <v>141</v>
      </c>
      <c r="C148" s="3">
        <v>40122</v>
      </c>
      <c r="D148" s="4">
        <v>14.28</v>
      </c>
      <c r="E148" s="4">
        <v>14.55</v>
      </c>
      <c r="F148" s="4">
        <v>14.21</v>
      </c>
      <c r="G148" s="4">
        <v>14.43</v>
      </c>
      <c r="H148" s="5">
        <v>70544100</v>
      </c>
      <c r="I148" s="29">
        <v>14.25</v>
      </c>
      <c r="K148" s="47">
        <f t="shared" si="28"/>
        <v>1.0171306209850106</v>
      </c>
      <c r="L148" s="23">
        <f t="shared" si="29"/>
        <v>70544.1</v>
      </c>
      <c r="M148" s="41"/>
      <c r="N148" s="48">
        <f ca="1">IF($K148&lt;&gt;"",PRODUCT($K148:OFFSET($K148,-N$1,0))-1,"")</f>
        <v>0.007779349363507659</v>
      </c>
      <c r="O148" s="48">
        <f ca="1">IF($K148&lt;&gt;"",PRODUCT($K148:OFFSET($K148,-O$1,0))-1,"")</f>
        <v>-0.002799160251924504</v>
      </c>
      <c r="P148" s="48">
        <f ca="1">IF($K148&lt;&gt;"",PRODUCT($K148:OFFSET($K148,-P$1,0))-1,"")</f>
        <v>0.012073863636363535</v>
      </c>
      <c r="Q148" s="48">
        <f ca="1">IF($K148&lt;&gt;"",PRODUCT($K148:OFFSET($K148,-Q$1,0))-1,"")</f>
        <v>-0.029291553133514947</v>
      </c>
      <c r="R148" s="48">
        <f ca="1">IF($K148&lt;&gt;"",PRODUCT($K148:OFFSET($K148,-R$1,0))-1,"")</f>
        <v>0.000702247191011196</v>
      </c>
      <c r="S148" s="41"/>
      <c r="T148" s="48"/>
      <c r="U148" s="74">
        <f t="shared" si="35"/>
      </c>
      <c r="V148" s="74">
        <f t="shared" si="23"/>
      </c>
      <c r="W148" s="74">
        <f t="shared" si="24"/>
      </c>
      <c r="X148" s="74">
        <f t="shared" si="25"/>
      </c>
      <c r="Y148" s="74">
        <f t="shared" si="26"/>
      </c>
      <c r="Z148" s="41"/>
      <c r="AA148" s="74">
        <f t="shared" si="30"/>
      </c>
      <c r="AB148" s="74">
        <f t="shared" si="31"/>
      </c>
      <c r="AC148" s="74">
        <f t="shared" si="32"/>
      </c>
      <c r="AD148" s="74">
        <f t="shared" si="33"/>
        <v>1</v>
      </c>
      <c r="AE148" s="74">
        <f t="shared" si="34"/>
      </c>
    </row>
    <row r="149" spans="1:31" ht="12.75">
      <c r="A149" s="9">
        <f t="shared" si="27"/>
        <v>142</v>
      </c>
      <c r="C149" s="3">
        <v>40123</v>
      </c>
      <c r="D149" s="4">
        <v>14.98</v>
      </c>
      <c r="E149" s="4">
        <v>15.49</v>
      </c>
      <c r="F149" s="4">
        <v>14.83</v>
      </c>
      <c r="G149" s="4">
        <v>15.33</v>
      </c>
      <c r="H149" s="5">
        <v>165053400</v>
      </c>
      <c r="I149" s="29">
        <v>15.14</v>
      </c>
      <c r="K149" s="47">
        <f t="shared" si="28"/>
        <v>1.0624561403508772</v>
      </c>
      <c r="L149" s="23">
        <f t="shared" si="29"/>
        <v>165053.4</v>
      </c>
      <c r="M149" s="41"/>
      <c r="N149" s="48">
        <f ca="1">IF($K149&lt;&gt;"",PRODUCT($K149:OFFSET($K149,-N$1,0))-1,"")</f>
        <v>0.08065667380442543</v>
      </c>
      <c r="O149" s="48">
        <f ca="1">IF($K149&lt;&gt;"",PRODUCT($K149:OFFSET($K149,-O$1,0))-1,"")</f>
        <v>0.07072135785007072</v>
      </c>
      <c r="P149" s="48">
        <f ca="1">IF($K149&lt;&gt;"",PRODUCT($K149:OFFSET($K149,-P$1,0))-1,"")</f>
        <v>0.05948215535339396</v>
      </c>
      <c r="Q149" s="48">
        <f ca="1">IF($K149&lt;&gt;"",PRODUCT($K149:OFFSET($K149,-Q$1,0))-1,"")</f>
        <v>0.07528409090909083</v>
      </c>
      <c r="R149" s="48">
        <f ca="1">IF($K149&lt;&gt;"",PRODUCT($K149:OFFSET($K149,-R$1,0))-1,"")</f>
        <v>0.03133514986376018</v>
      </c>
      <c r="S149" s="41"/>
      <c r="T149" s="48"/>
      <c r="U149" s="74">
        <f t="shared" si="35"/>
        <v>1</v>
      </c>
      <c r="V149" s="74">
        <f t="shared" si="23"/>
        <v>1</v>
      </c>
      <c r="W149" s="74">
        <f t="shared" si="24"/>
        <v>1</v>
      </c>
      <c r="X149" s="74">
        <f t="shared" si="25"/>
        <v>1</v>
      </c>
      <c r="Y149" s="74">
        <f t="shared" si="26"/>
        <v>1</v>
      </c>
      <c r="Z149" s="41"/>
      <c r="AA149" s="74">
        <f t="shared" si="30"/>
        <v>1</v>
      </c>
      <c r="AB149" s="74">
        <f t="shared" si="31"/>
        <v>1</v>
      </c>
      <c r="AC149" s="74">
        <f t="shared" si="32"/>
        <v>1</v>
      </c>
      <c r="AD149" s="74">
        <f t="shared" si="33"/>
        <v>1</v>
      </c>
      <c r="AE149" s="74">
        <f t="shared" si="34"/>
        <v>1</v>
      </c>
    </row>
    <row r="150" spans="1:31" ht="12.75">
      <c r="A150" s="9">
        <f t="shared" si="27"/>
        <v>143</v>
      </c>
      <c r="C150" s="3">
        <v>40126</v>
      </c>
      <c r="D150" s="4">
        <v>15.7</v>
      </c>
      <c r="E150" s="4">
        <v>15.92</v>
      </c>
      <c r="F150" s="4">
        <v>15.6</v>
      </c>
      <c r="G150" s="4">
        <v>15.85</v>
      </c>
      <c r="H150" s="5">
        <v>102908900</v>
      </c>
      <c r="I150" s="29">
        <v>15.65</v>
      </c>
      <c r="K150" s="47">
        <f t="shared" si="28"/>
        <v>1.0336856010568032</v>
      </c>
      <c r="L150" s="23">
        <f t="shared" si="29"/>
        <v>102908.9</v>
      </c>
      <c r="M150" s="41"/>
      <c r="N150" s="48">
        <f ca="1">IF($K150&lt;&gt;"",PRODUCT($K150:OFFSET($K150,-N$1,0))-1,"")</f>
        <v>0.0982456140350878</v>
      </c>
      <c r="O150" s="48">
        <f ca="1">IF($K150&lt;&gt;"",PRODUCT($K150:OFFSET($K150,-O$1,0))-1,"")</f>
        <v>0.11705924339757323</v>
      </c>
      <c r="P150" s="48">
        <f ca="1">IF($K150&lt;&gt;"",PRODUCT($K150:OFFSET($K150,-P$1,0))-1,"")</f>
        <v>0.10678925035360676</v>
      </c>
      <c r="Q150" s="48">
        <f ca="1">IF($K150&lt;&gt;"",PRODUCT($K150:OFFSET($K150,-Q$1,0))-1,"")</f>
        <v>0.09517144856543047</v>
      </c>
      <c r="R150" s="48">
        <f ca="1">IF($K150&lt;&gt;"",PRODUCT($K150:OFFSET($K150,-R$1,0))-1,"")</f>
        <v>0.11150568181818166</v>
      </c>
      <c r="S150" s="41"/>
      <c r="T150" s="48"/>
      <c r="U150" s="74">
        <f t="shared" si="35"/>
      </c>
      <c r="V150" s="74">
        <f t="shared" si="23"/>
      </c>
      <c r="W150" s="74">
        <f t="shared" si="24"/>
      </c>
      <c r="X150" s="74">
        <f t="shared" si="25"/>
      </c>
      <c r="Y150" s="74">
        <f t="shared" si="26"/>
      </c>
      <c r="Z150" s="41"/>
      <c r="AA150" s="74">
        <f t="shared" si="30"/>
        <v>1</v>
      </c>
      <c r="AB150" s="74">
        <f t="shared" si="31"/>
        <v>1</v>
      </c>
      <c r="AC150" s="74">
        <f t="shared" si="32"/>
        <v>1</v>
      </c>
      <c r="AD150" s="74">
        <f t="shared" si="33"/>
        <v>1</v>
      </c>
      <c r="AE150" s="74">
        <f t="shared" si="34"/>
        <v>1</v>
      </c>
    </row>
    <row r="151" spans="1:31" ht="12.75">
      <c r="A151" s="9">
        <f t="shared" si="27"/>
        <v>144</v>
      </c>
      <c r="C151" s="3">
        <v>40127</v>
      </c>
      <c r="D151" s="4">
        <v>15.95</v>
      </c>
      <c r="E151" s="4">
        <v>15.99</v>
      </c>
      <c r="F151" s="4">
        <v>15.48</v>
      </c>
      <c r="G151" s="4">
        <v>15.78</v>
      </c>
      <c r="H151" s="5">
        <v>73600100</v>
      </c>
      <c r="I151" s="29">
        <v>15.58</v>
      </c>
      <c r="K151" s="47">
        <f t="shared" si="28"/>
        <v>0.9955271565495207</v>
      </c>
      <c r="L151" s="23">
        <f t="shared" si="29"/>
        <v>73600.1</v>
      </c>
      <c r="M151" s="41"/>
      <c r="N151" s="48">
        <f ca="1">IF($K151&lt;&gt;"",PRODUCT($K151:OFFSET($K151,-N$1,0))-1,"")</f>
        <v>0.029062087186261465</v>
      </c>
      <c r="O151" s="48">
        <f ca="1">IF($K151&lt;&gt;"",PRODUCT($K151:OFFSET($K151,-O$1,0))-1,"")</f>
        <v>0.09333333333333327</v>
      </c>
      <c r="P151" s="48">
        <f ca="1">IF($K151&lt;&gt;"",PRODUCT($K151:OFFSET($K151,-P$1,0))-1,"")</f>
        <v>0.11206281227694515</v>
      </c>
      <c r="Q151" s="48">
        <f ca="1">IF($K151&lt;&gt;"",PRODUCT($K151:OFFSET($K151,-Q$1,0))-1,"")</f>
        <v>0.1018387553041018</v>
      </c>
      <c r="R151" s="48">
        <f ca="1">IF($K151&lt;&gt;"",PRODUCT($K151:OFFSET($K151,-R$1,0))-1,"")</f>
        <v>0.09027291812456273</v>
      </c>
      <c r="S151" s="41"/>
      <c r="T151" s="48"/>
      <c r="U151" s="74">
        <f t="shared" si="35"/>
      </c>
      <c r="V151" s="74">
        <f t="shared" si="23"/>
      </c>
      <c r="W151" s="74">
        <f t="shared" si="24"/>
      </c>
      <c r="X151" s="74">
        <f t="shared" si="25"/>
      </c>
      <c r="Y151" s="74">
        <f t="shared" si="26"/>
      </c>
      <c r="Z151" s="41"/>
      <c r="AA151" s="74">
        <f t="shared" si="30"/>
        <v>1</v>
      </c>
      <c r="AB151" s="74">
        <f t="shared" si="31"/>
        <v>1</v>
      </c>
      <c r="AC151" s="74">
        <f t="shared" si="32"/>
        <v>1</v>
      </c>
      <c r="AD151" s="74">
        <f t="shared" si="33"/>
        <v>1</v>
      </c>
      <c r="AE151" s="74">
        <f t="shared" si="34"/>
        <v>1</v>
      </c>
    </row>
    <row r="152" spans="1:31" ht="12.75">
      <c r="A152" s="9">
        <f t="shared" si="27"/>
        <v>145</v>
      </c>
      <c r="C152" s="3">
        <v>40128</v>
      </c>
      <c r="D152" s="4">
        <v>15.94</v>
      </c>
      <c r="E152" s="4">
        <v>15.97</v>
      </c>
      <c r="F152" s="4">
        <v>15.65</v>
      </c>
      <c r="G152" s="4">
        <v>15.83</v>
      </c>
      <c r="H152" s="5">
        <v>71297400</v>
      </c>
      <c r="I152" s="29">
        <v>15.63</v>
      </c>
      <c r="K152" s="47">
        <f t="shared" si="28"/>
        <v>1.003209242618742</v>
      </c>
      <c r="L152" s="23">
        <f t="shared" si="29"/>
        <v>71297.4</v>
      </c>
      <c r="M152" s="41"/>
      <c r="N152" s="48">
        <f ca="1">IF($K152&lt;&gt;"",PRODUCT($K152:OFFSET($K152,-N$1,0))-1,"")</f>
        <v>-0.0012779552715654896</v>
      </c>
      <c r="O152" s="48">
        <f ca="1">IF($K152&lt;&gt;"",PRODUCT($K152:OFFSET($K152,-O$1,0))-1,"")</f>
        <v>0.032364597093791136</v>
      </c>
      <c r="P152" s="48">
        <f ca="1">IF($K152&lt;&gt;"",PRODUCT($K152:OFFSET($K152,-P$1,0))-1,"")</f>
        <v>0.09684210526315784</v>
      </c>
      <c r="Q152" s="48">
        <f ca="1">IF($K152&lt;&gt;"",PRODUCT($K152:OFFSET($K152,-Q$1,0))-1,"")</f>
        <v>0.11563169164882248</v>
      </c>
      <c r="R152" s="48">
        <f ca="1">IF($K152&lt;&gt;"",PRODUCT($K152:OFFSET($K152,-R$1,0))-1,"")</f>
        <v>0.1053748231966054</v>
      </c>
      <c r="S152" s="41"/>
      <c r="T152" s="48"/>
      <c r="U152" s="74">
        <f t="shared" si="35"/>
      </c>
      <c r="V152" s="74">
        <f t="shared" si="23"/>
      </c>
      <c r="W152" s="74">
        <f t="shared" si="24"/>
      </c>
      <c r="X152" s="74">
        <f t="shared" si="25"/>
      </c>
      <c r="Y152" s="74">
        <f t="shared" si="26"/>
      </c>
      <c r="Z152" s="41"/>
      <c r="AA152" s="74">
        <f t="shared" si="30"/>
      </c>
      <c r="AB152" s="74">
        <f t="shared" si="31"/>
        <v>1</v>
      </c>
      <c r="AC152" s="74">
        <f t="shared" si="32"/>
        <v>1</v>
      </c>
      <c r="AD152" s="74">
        <f t="shared" si="33"/>
        <v>1</v>
      </c>
      <c r="AE152" s="74">
        <f t="shared" si="34"/>
        <v>1</v>
      </c>
    </row>
    <row r="153" spans="1:31" ht="12.75">
      <c r="A153" s="9">
        <f t="shared" si="27"/>
        <v>146</v>
      </c>
      <c r="C153" s="3">
        <v>40129</v>
      </c>
      <c r="D153" s="4">
        <v>15.8</v>
      </c>
      <c r="E153" s="4">
        <v>15.94</v>
      </c>
      <c r="F153" s="4">
        <v>15.66</v>
      </c>
      <c r="G153" s="4">
        <v>15.75</v>
      </c>
      <c r="H153" s="5">
        <v>65682000</v>
      </c>
      <c r="I153" s="29">
        <v>15.55</v>
      </c>
      <c r="K153" s="47">
        <f t="shared" si="28"/>
        <v>0.9948816378758797</v>
      </c>
      <c r="L153" s="23">
        <f t="shared" si="29"/>
        <v>65682</v>
      </c>
      <c r="M153" s="41"/>
      <c r="N153" s="48">
        <f ca="1">IF($K153&lt;&gt;"",PRODUCT($K153:OFFSET($K153,-N$1,0))-1,"")</f>
        <v>-0.0019255455712452463</v>
      </c>
      <c r="O153" s="48">
        <f ca="1">IF($K153&lt;&gt;"",PRODUCT($K153:OFFSET($K153,-O$1,0))-1,"")</f>
        <v>-0.006389776357827448</v>
      </c>
      <c r="P153" s="48">
        <f ca="1">IF($K153&lt;&gt;"",PRODUCT($K153:OFFSET($K153,-P$1,0))-1,"")</f>
        <v>0.027080581241743618</v>
      </c>
      <c r="Q153" s="48">
        <f ca="1">IF($K153&lt;&gt;"",PRODUCT($K153:OFFSET($K153,-Q$1,0))-1,"")</f>
        <v>0.09122807017543844</v>
      </c>
      <c r="R153" s="48">
        <f ca="1">IF($K153&lt;&gt;"",PRODUCT($K153:OFFSET($K153,-R$1,0))-1,"")</f>
        <v>0.10992148465381879</v>
      </c>
      <c r="S153" s="41"/>
      <c r="T153" s="48"/>
      <c r="U153" s="74">
        <f t="shared" si="35"/>
      </c>
      <c r="V153" s="74">
        <f t="shared" si="23"/>
      </c>
      <c r="W153" s="74">
        <f t="shared" si="24"/>
      </c>
      <c r="X153" s="74">
        <f t="shared" si="25"/>
      </c>
      <c r="Y153" s="74">
        <f t="shared" si="26"/>
      </c>
      <c r="Z153" s="41"/>
      <c r="AA153" s="74">
        <f t="shared" si="30"/>
      </c>
      <c r="AB153" s="74">
        <f t="shared" si="31"/>
      </c>
      <c r="AC153" s="74">
        <f t="shared" si="32"/>
        <v>1</v>
      </c>
      <c r="AD153" s="74">
        <f t="shared" si="33"/>
        <v>1</v>
      </c>
      <c r="AE153" s="74">
        <f t="shared" si="34"/>
        <v>1</v>
      </c>
    </row>
    <row r="154" spans="1:31" ht="12.75">
      <c r="A154" s="9">
        <f t="shared" si="27"/>
        <v>147</v>
      </c>
      <c r="C154" s="3">
        <v>40130</v>
      </c>
      <c r="D154" s="4">
        <v>15.76</v>
      </c>
      <c r="E154" s="4">
        <v>15.8</v>
      </c>
      <c r="F154" s="4">
        <v>15.56</v>
      </c>
      <c r="G154" s="4">
        <v>15.66</v>
      </c>
      <c r="H154" s="5">
        <v>65429800</v>
      </c>
      <c r="I154" s="29">
        <v>15.46</v>
      </c>
      <c r="K154" s="47">
        <f t="shared" si="28"/>
        <v>0.9942122186495177</v>
      </c>
      <c r="L154" s="23">
        <f t="shared" si="29"/>
        <v>65429.8</v>
      </c>
      <c r="M154" s="41"/>
      <c r="N154" s="48">
        <f ca="1">IF($K154&lt;&gt;"",PRODUCT($K154:OFFSET($K154,-N$1,0))-1,"")</f>
        <v>-0.010876519513755567</v>
      </c>
      <c r="O154" s="48">
        <f ca="1">IF($K154&lt;&gt;"",PRODUCT($K154:OFFSET($K154,-O$1,0))-1,"")</f>
        <v>-0.007702182284980763</v>
      </c>
      <c r="P154" s="48">
        <f ca="1">IF($K154&lt;&gt;"",PRODUCT($K154:OFFSET($K154,-P$1,0))-1,"")</f>
        <v>-0.012140575079872207</v>
      </c>
      <c r="Q154" s="48">
        <f ca="1">IF($K154&lt;&gt;"",PRODUCT($K154:OFFSET($K154,-Q$1,0))-1,"")</f>
        <v>0.021136063408190076</v>
      </c>
      <c r="R154" s="48">
        <f ca="1">IF($K154&lt;&gt;"",PRODUCT($K154:OFFSET($K154,-R$1,0))-1,"")</f>
        <v>0.08491228070175416</v>
      </c>
      <c r="S154" s="41"/>
      <c r="T154" s="48"/>
      <c r="U154" s="74">
        <f t="shared" si="35"/>
      </c>
      <c r="V154" s="74">
        <f t="shared" si="23"/>
      </c>
      <c r="W154" s="74">
        <f t="shared" si="24"/>
      </c>
      <c r="X154" s="74">
        <f t="shared" si="25"/>
        <v>1</v>
      </c>
      <c r="Y154" s="74">
        <f t="shared" si="26"/>
        <v>1</v>
      </c>
      <c r="Z154" s="41"/>
      <c r="AA154" s="74">
        <f t="shared" si="30"/>
      </c>
      <c r="AB154" s="74">
        <f t="shared" si="31"/>
      </c>
      <c r="AC154" s="74">
        <f t="shared" si="32"/>
      </c>
      <c r="AD154" s="74">
        <f t="shared" si="33"/>
        <v>1</v>
      </c>
      <c r="AE154" s="74">
        <f t="shared" si="34"/>
        <v>1</v>
      </c>
    </row>
    <row r="155" spans="1:31" ht="12.75">
      <c r="A155" s="9">
        <f t="shared" si="27"/>
        <v>148</v>
      </c>
      <c r="C155" s="3">
        <v>40133</v>
      </c>
      <c r="D155" s="4">
        <v>15.8</v>
      </c>
      <c r="E155" s="4">
        <v>16.19</v>
      </c>
      <c r="F155" s="4">
        <v>15.77</v>
      </c>
      <c r="G155" s="4">
        <v>16</v>
      </c>
      <c r="H155" s="5">
        <v>98229400</v>
      </c>
      <c r="I155" s="29">
        <v>15.8</v>
      </c>
      <c r="K155" s="47">
        <f t="shared" si="28"/>
        <v>1.0219922380336353</v>
      </c>
      <c r="L155" s="23">
        <f t="shared" si="29"/>
        <v>98229.4</v>
      </c>
      <c r="M155" s="41"/>
      <c r="N155" s="48">
        <f ca="1">IF($K155&lt;&gt;"",PRODUCT($K155:OFFSET($K155,-N$1,0))-1,"")</f>
        <v>0.016077170418006492</v>
      </c>
      <c r="O155" s="48">
        <f ca="1">IF($K155&lt;&gt;"",PRODUCT($K155:OFFSET($K155,-O$1,0))-1,"")</f>
        <v>0.010876519513755678</v>
      </c>
      <c r="P155" s="48">
        <f ca="1">IF($K155&lt;&gt;"",PRODUCT($K155:OFFSET($K155,-P$1,0))-1,"")</f>
        <v>0.01412066752246477</v>
      </c>
      <c r="Q155" s="48">
        <f ca="1">IF($K155&lt;&gt;"",PRODUCT($K155:OFFSET($K155,-Q$1,0))-1,"")</f>
        <v>0.009584664536741228</v>
      </c>
      <c r="R155" s="48">
        <f ca="1">IF($K155&lt;&gt;"",PRODUCT($K155:OFFSET($K155,-R$1,0))-1,"")</f>
        <v>0.0435931307793922</v>
      </c>
      <c r="S155" s="41"/>
      <c r="T155" s="48"/>
      <c r="U155" s="74">
        <f t="shared" si="35"/>
      </c>
      <c r="V155" s="74">
        <f t="shared" si="23"/>
      </c>
      <c r="W155" s="74">
        <f t="shared" si="24"/>
      </c>
      <c r="X155" s="74">
        <f t="shared" si="25"/>
      </c>
      <c r="Y155" s="74">
        <f t="shared" si="26"/>
      </c>
      <c r="Z155" s="41"/>
      <c r="AA155" s="74">
        <f t="shared" si="30"/>
      </c>
      <c r="AB155" s="74">
        <f t="shared" si="31"/>
      </c>
      <c r="AC155" s="74">
        <f t="shared" si="32"/>
      </c>
      <c r="AD155" s="74">
        <f t="shared" si="33"/>
      </c>
      <c r="AE155" s="74">
        <f t="shared" si="34"/>
        <v>1</v>
      </c>
    </row>
    <row r="156" spans="1:31" ht="12.75">
      <c r="A156" s="9">
        <f t="shared" si="27"/>
        <v>149</v>
      </c>
      <c r="C156" s="3">
        <v>40134</v>
      </c>
      <c r="D156" s="4">
        <v>15.96</v>
      </c>
      <c r="E156" s="4">
        <v>16.08</v>
      </c>
      <c r="F156" s="4">
        <v>15.89</v>
      </c>
      <c r="G156" s="4">
        <v>16.02</v>
      </c>
      <c r="H156" s="5">
        <v>52038500</v>
      </c>
      <c r="I156" s="29">
        <v>15.82</v>
      </c>
      <c r="K156" s="47">
        <f t="shared" si="28"/>
        <v>1.0012658227848101</v>
      </c>
      <c r="L156" s="23">
        <f t="shared" si="29"/>
        <v>52038.5</v>
      </c>
      <c r="M156" s="41"/>
      <c r="N156" s="48">
        <f ca="1">IF($K156&lt;&gt;"",PRODUCT($K156:OFFSET($K156,-N$1,0))-1,"")</f>
        <v>0.023285899094437346</v>
      </c>
      <c r="O156" s="48">
        <f ca="1">IF($K156&lt;&gt;"",PRODUCT($K156:OFFSET($K156,-O$1,0))-1,"")</f>
        <v>0.017363344051446905</v>
      </c>
      <c r="P156" s="48">
        <f ca="1">IF($K156&lt;&gt;"",PRODUCT($K156:OFFSET($K156,-P$1,0))-1,"")</f>
        <v>0.012156110044785784</v>
      </c>
      <c r="Q156" s="48">
        <f ca="1">IF($K156&lt;&gt;"",PRODUCT($K156:OFFSET($K156,-Q$1,0))-1,"")</f>
        <v>0.015404364569961526</v>
      </c>
      <c r="R156" s="48">
        <f ca="1">IF($K156&lt;&gt;"",PRODUCT($K156:OFFSET($K156,-R$1,0))-1,"")</f>
        <v>0.010862619808306828</v>
      </c>
      <c r="S156" s="41"/>
      <c r="T156" s="48"/>
      <c r="U156" s="74">
        <f t="shared" si="35"/>
      </c>
      <c r="V156" s="74">
        <f t="shared" si="23"/>
      </c>
      <c r="W156" s="74">
        <f t="shared" si="24"/>
      </c>
      <c r="X156" s="74">
        <f t="shared" si="25"/>
      </c>
      <c r="Y156" s="74">
        <f t="shared" si="26"/>
      </c>
      <c r="Z156" s="41"/>
      <c r="AA156" s="74">
        <f t="shared" si="30"/>
        <v>1</v>
      </c>
      <c r="AB156" s="74">
        <f t="shared" si="31"/>
      </c>
      <c r="AC156" s="74">
        <f t="shared" si="32"/>
      </c>
      <c r="AD156" s="74">
        <f t="shared" si="33"/>
      </c>
      <c r="AE156" s="74">
        <f t="shared" si="34"/>
      </c>
    </row>
    <row r="157" spans="1:31" ht="12.75">
      <c r="A157" s="9">
        <f t="shared" si="27"/>
        <v>150</v>
      </c>
      <c r="C157" s="3">
        <v>40135</v>
      </c>
      <c r="D157" s="4">
        <v>16.01</v>
      </c>
      <c r="E157" s="4">
        <v>16.14</v>
      </c>
      <c r="F157" s="4">
        <v>15.95</v>
      </c>
      <c r="G157" s="4">
        <v>16.09</v>
      </c>
      <c r="H157" s="5">
        <v>47568800</v>
      </c>
      <c r="I157" s="29">
        <v>15.89</v>
      </c>
      <c r="K157" s="47">
        <f t="shared" si="28"/>
        <v>1.004424778761062</v>
      </c>
      <c r="L157" s="23">
        <f t="shared" si="29"/>
        <v>47568.8</v>
      </c>
      <c r="M157" s="41"/>
      <c r="N157" s="48">
        <f ca="1">IF($K157&lt;&gt;"",PRODUCT($K157:OFFSET($K157,-N$1,0))-1,"")</f>
        <v>0.0056962025316456</v>
      </c>
      <c r="O157" s="48">
        <f ca="1">IF($K157&lt;&gt;"",PRODUCT($K157:OFFSET($K157,-O$1,0))-1,"")</f>
        <v>0.02781371280724465</v>
      </c>
      <c r="P157" s="48">
        <f ca="1">IF($K157&lt;&gt;"",PRODUCT($K157:OFFSET($K157,-P$1,0))-1,"")</f>
        <v>0.021864951768488794</v>
      </c>
      <c r="Q157" s="48">
        <f ca="1">IF($K157&lt;&gt;"",PRODUCT($K157:OFFSET($K157,-Q$1,0))-1,"")</f>
        <v>0.016634676903391155</v>
      </c>
      <c r="R157" s="48">
        <f ca="1">IF($K157&lt;&gt;"",PRODUCT($K157:OFFSET($K157,-R$1,0))-1,"")</f>
        <v>0.019897304236200508</v>
      </c>
      <c r="S157" s="41"/>
      <c r="T157" s="48"/>
      <c r="U157" s="74">
        <f t="shared" si="35"/>
      </c>
      <c r="V157" s="74">
        <f t="shared" si="23"/>
      </c>
      <c r="W157" s="74">
        <f t="shared" si="24"/>
      </c>
      <c r="X157" s="74">
        <f t="shared" si="25"/>
      </c>
      <c r="Y157" s="74">
        <f t="shared" si="26"/>
      </c>
      <c r="Z157" s="41"/>
      <c r="AA157" s="74">
        <f t="shared" si="30"/>
      </c>
      <c r="AB157" s="74">
        <f t="shared" si="31"/>
        <v>1</v>
      </c>
      <c r="AC157" s="74">
        <f t="shared" si="32"/>
        <v>1</v>
      </c>
      <c r="AD157" s="74">
        <f t="shared" si="33"/>
      </c>
      <c r="AE157" s="74">
        <f t="shared" si="34"/>
      </c>
    </row>
    <row r="158" spans="1:31" ht="12.75">
      <c r="A158" s="9">
        <f t="shared" si="27"/>
        <v>151</v>
      </c>
      <c r="C158" s="3">
        <v>40136</v>
      </c>
      <c r="D158" s="4">
        <v>15.92</v>
      </c>
      <c r="E158" s="4">
        <v>15.96</v>
      </c>
      <c r="F158" s="4">
        <v>15.57</v>
      </c>
      <c r="G158" s="4">
        <v>15.76</v>
      </c>
      <c r="H158" s="5">
        <v>69771300</v>
      </c>
      <c r="I158" s="29">
        <v>15.56</v>
      </c>
      <c r="K158" s="47">
        <f t="shared" si="28"/>
        <v>0.9792322215229704</v>
      </c>
      <c r="L158" s="23">
        <f t="shared" si="29"/>
        <v>69771.3</v>
      </c>
      <c r="M158" s="41"/>
      <c r="N158" s="48">
        <f ca="1">IF($K158&lt;&gt;"",PRODUCT($K158:OFFSET($K158,-N$1,0))-1,"")</f>
        <v>-0.0164348925410871</v>
      </c>
      <c r="O158" s="48">
        <f ca="1">IF($K158&lt;&gt;"",PRODUCT($K158:OFFSET($K158,-O$1,0))-1,"")</f>
        <v>-0.015189873417721489</v>
      </c>
      <c r="P158" s="48">
        <f ca="1">IF($K158&lt;&gt;"",PRODUCT($K158:OFFSET($K158,-P$1,0))-1,"")</f>
        <v>0.0064683053040104355</v>
      </c>
      <c r="Q158" s="48">
        <f ca="1">IF($K158&lt;&gt;"",PRODUCT($K158:OFFSET($K158,-Q$1,0))-1,"")</f>
        <v>0.0006430868167202064</v>
      </c>
      <c r="R158" s="48">
        <f ca="1">IF($K158&lt;&gt;"",PRODUCT($K158:OFFSET($K158,-R$1,0))-1,"")</f>
        <v>-0.0044785668586050376</v>
      </c>
      <c r="S158" s="41"/>
      <c r="T158" s="48"/>
      <c r="U158" s="74">
        <f t="shared" si="35"/>
      </c>
      <c r="V158" s="74">
        <f aca="true" t="shared" si="36" ref="V158:V221">IF($K159&lt;&gt;"",IF(AND((O158-$Q$5)*($K159-1-$Q$6)&gt;0,AB158=1),1,""),"")</f>
      </c>
      <c r="W158" s="74">
        <f aca="true" t="shared" si="37" ref="W158:W221">IF($K159&lt;&gt;"",IF(AND((P158-$Q$5)*($K159-1-$Q$6)&gt;0,AC158=1),1,""),"")</f>
      </c>
      <c r="X158" s="74">
        <f aca="true" t="shared" si="38" ref="X158:X221">IF($K159&lt;&gt;"",IF(AND((Q158-$Q$5)*($K159-1-$Q$6)&gt;0,AD158=1),1,""),"")</f>
      </c>
      <c r="Y158" s="74">
        <f aca="true" t="shared" si="39" ref="Y158:Y221">IF($K159&lt;&gt;"",IF(AND((R158-$Q$5)*($K159-1-$Q$6)&gt;0,AE158=1),1,""),"")</f>
      </c>
      <c r="Z158" s="41"/>
      <c r="AA158" s="74">
        <f t="shared" si="30"/>
      </c>
      <c r="AB158" s="74">
        <f t="shared" si="31"/>
      </c>
      <c r="AC158" s="74">
        <f t="shared" si="32"/>
      </c>
      <c r="AD158" s="74">
        <f t="shared" si="33"/>
      </c>
      <c r="AE158" s="74">
        <f t="shared" si="34"/>
      </c>
    </row>
    <row r="159" spans="1:31" ht="12.75">
      <c r="A159" s="9">
        <f t="shared" si="27"/>
        <v>152</v>
      </c>
      <c r="C159" s="3">
        <v>40137</v>
      </c>
      <c r="D159" s="4">
        <v>15.66</v>
      </c>
      <c r="E159" s="4">
        <v>15.72</v>
      </c>
      <c r="F159" s="4">
        <v>15.45</v>
      </c>
      <c r="G159" s="4">
        <v>15.59</v>
      </c>
      <c r="H159" s="5">
        <v>63916000</v>
      </c>
      <c r="I159" s="29">
        <v>15.39</v>
      </c>
      <c r="K159" s="47">
        <f t="shared" si="28"/>
        <v>0.9890745501285347</v>
      </c>
      <c r="L159" s="23">
        <f t="shared" si="29"/>
        <v>63916</v>
      </c>
      <c r="M159" s="41"/>
      <c r="N159" s="48">
        <f ca="1">IF($K159&lt;&gt;"",PRODUCT($K159:OFFSET($K159,-N$1,0))-1,"")</f>
        <v>-0.03146633102580243</v>
      </c>
      <c r="O159" s="48">
        <f ca="1">IF($K159&lt;&gt;"",PRODUCT($K159:OFFSET($K159,-O$1,0))-1,"")</f>
        <v>-0.027180783817951748</v>
      </c>
      <c r="P159" s="48">
        <f ca="1">IF($K159&lt;&gt;"",PRODUCT($K159:OFFSET($K159,-P$1,0))-1,"")</f>
        <v>-0.02594936708860751</v>
      </c>
      <c r="Q159" s="48">
        <f ca="1">IF($K159&lt;&gt;"",PRODUCT($K159:OFFSET($K159,-Q$1,0))-1,"")</f>
        <v>-0.004527813712807083</v>
      </c>
      <c r="R159" s="48">
        <f ca="1">IF($K159&lt;&gt;"",PRODUCT($K159:OFFSET($K159,-R$1,0))-1,"")</f>
        <v>-0.01028938906752419</v>
      </c>
      <c r="S159" s="41"/>
      <c r="T159" s="48"/>
      <c r="U159" s="74">
        <f t="shared" si="35"/>
      </c>
      <c r="V159" s="74">
        <f t="shared" si="36"/>
      </c>
      <c r="W159" s="74">
        <f t="shared" si="37"/>
      </c>
      <c r="X159" s="74">
        <f t="shared" si="38"/>
      </c>
      <c r="Y159" s="74">
        <f t="shared" si="39"/>
      </c>
      <c r="Z159" s="41"/>
      <c r="AA159" s="74">
        <f t="shared" si="30"/>
        <v>1</v>
      </c>
      <c r="AB159" s="74">
        <f t="shared" si="31"/>
        <v>1</v>
      </c>
      <c r="AC159" s="74">
        <f t="shared" si="32"/>
        <v>1</v>
      </c>
      <c r="AD159" s="74">
        <f t="shared" si="33"/>
      </c>
      <c r="AE159" s="74">
        <f t="shared" si="34"/>
      </c>
    </row>
    <row r="160" spans="1:31" ht="12.75">
      <c r="A160" s="9">
        <f t="shared" si="27"/>
        <v>153</v>
      </c>
      <c r="C160" s="3">
        <v>40140</v>
      </c>
      <c r="D160" s="4">
        <v>15.83</v>
      </c>
      <c r="E160" s="4">
        <v>16.04</v>
      </c>
      <c r="F160" s="4">
        <v>15.83</v>
      </c>
      <c r="G160" s="4">
        <v>16.02</v>
      </c>
      <c r="H160" s="5">
        <v>73905500</v>
      </c>
      <c r="I160" s="29">
        <v>15.82</v>
      </c>
      <c r="K160" s="47">
        <f t="shared" si="28"/>
        <v>1.0279402209226771</v>
      </c>
      <c r="L160" s="23">
        <f t="shared" si="29"/>
        <v>73905.5</v>
      </c>
      <c r="M160" s="41"/>
      <c r="N160" s="48">
        <f ca="1">IF($K160&lt;&gt;"",PRODUCT($K160:OFFSET($K160,-N$1,0))-1,"")</f>
        <v>0.016709511568123503</v>
      </c>
      <c r="O160" s="48">
        <f ca="1">IF($K160&lt;&gt;"",PRODUCT($K160:OFFSET($K160,-O$1,0))-1,"")</f>
        <v>-0.004405286343612369</v>
      </c>
      <c r="P160" s="48">
        <f ca="1">IF($K160&lt;&gt;"",PRODUCT($K160:OFFSET($K160,-P$1,0))-1,"")</f>
        <v>2.220446049250313E-16</v>
      </c>
      <c r="Q160" s="48">
        <f ca="1">IF($K160&lt;&gt;"",PRODUCT($K160:OFFSET($K160,-Q$1,0))-1,"")</f>
        <v>0.0012658227848103554</v>
      </c>
      <c r="R160" s="48">
        <f ca="1">IF($K160&lt;&gt;"",PRODUCT($K160:OFFSET($K160,-R$1,0))-1,"")</f>
        <v>0.023285899094437568</v>
      </c>
      <c r="S160" s="41"/>
      <c r="T160" s="48"/>
      <c r="U160" s="74">
        <f t="shared" si="35"/>
      </c>
      <c r="V160" s="74">
        <f t="shared" si="36"/>
      </c>
      <c r="W160" s="74">
        <f t="shared" si="37"/>
      </c>
      <c r="X160" s="74">
        <f t="shared" si="38"/>
      </c>
      <c r="Y160" s="74">
        <f t="shared" si="39"/>
      </c>
      <c r="Z160" s="41"/>
      <c r="AA160" s="74">
        <f t="shared" si="30"/>
      </c>
      <c r="AB160" s="74">
        <f t="shared" si="31"/>
      </c>
      <c r="AC160" s="74">
        <f t="shared" si="32"/>
      </c>
      <c r="AD160" s="74">
        <f t="shared" si="33"/>
      </c>
      <c r="AE160" s="74">
        <f t="shared" si="34"/>
        <v>1</v>
      </c>
    </row>
    <row r="161" spans="1:31" ht="12.75">
      <c r="A161" s="9">
        <f t="shared" si="27"/>
        <v>154</v>
      </c>
      <c r="C161" s="3">
        <v>40141</v>
      </c>
      <c r="D161" s="4">
        <v>16.08</v>
      </c>
      <c r="E161" s="4">
        <v>16.2</v>
      </c>
      <c r="F161" s="4">
        <v>15.92</v>
      </c>
      <c r="G161" s="4">
        <v>16.12</v>
      </c>
      <c r="H161" s="5">
        <v>80705400</v>
      </c>
      <c r="I161" s="29">
        <v>15.92</v>
      </c>
      <c r="K161" s="47">
        <f t="shared" si="28"/>
        <v>1.0063211125158027</v>
      </c>
      <c r="L161" s="23">
        <f t="shared" si="29"/>
        <v>80705.4</v>
      </c>
      <c r="M161" s="41"/>
      <c r="N161" s="48">
        <f ca="1">IF($K161&lt;&gt;"",PRODUCT($K161:OFFSET($K161,-N$1,0))-1,"")</f>
        <v>0.034437946718648416</v>
      </c>
      <c r="O161" s="48">
        <f ca="1">IF($K161&lt;&gt;"",PRODUCT($K161:OFFSET($K161,-O$1,0))-1,"")</f>
        <v>0.02313624678663251</v>
      </c>
      <c r="P161" s="48">
        <f ca="1">IF($K161&lt;&gt;"",PRODUCT($K161:OFFSET($K161,-P$1,0))-1,"")</f>
        <v>0.0018879798615480947</v>
      </c>
      <c r="Q161" s="48">
        <f ca="1">IF($K161&lt;&gt;"",PRODUCT($K161:OFFSET($K161,-Q$1,0))-1,"")</f>
        <v>0.006321112515802918</v>
      </c>
      <c r="R161" s="48">
        <f ca="1">IF($K161&lt;&gt;"",PRODUCT($K161:OFFSET($K161,-R$1,0))-1,"")</f>
        <v>0.0075949367088608</v>
      </c>
      <c r="S161" s="41"/>
      <c r="T161" s="48"/>
      <c r="U161" s="74">
        <f t="shared" si="35"/>
      </c>
      <c r="V161" s="74">
        <f t="shared" si="36"/>
      </c>
      <c r="W161" s="74">
        <f t="shared" si="37"/>
      </c>
      <c r="X161" s="74">
        <f t="shared" si="38"/>
      </c>
      <c r="Y161" s="74">
        <f t="shared" si="39"/>
      </c>
      <c r="Z161" s="41"/>
      <c r="AA161" s="74">
        <f t="shared" si="30"/>
        <v>1</v>
      </c>
      <c r="AB161" s="74">
        <f t="shared" si="31"/>
        <v>1</v>
      </c>
      <c r="AC161" s="74">
        <f t="shared" si="32"/>
      </c>
      <c r="AD161" s="74">
        <f t="shared" si="33"/>
      </c>
      <c r="AE161" s="74">
        <f t="shared" si="34"/>
      </c>
    </row>
    <row r="162" spans="1:31" ht="12.75">
      <c r="A162" s="9">
        <f t="shared" si="27"/>
        <v>155</v>
      </c>
      <c r="C162" s="3">
        <v>40142</v>
      </c>
      <c r="D162" s="4">
        <v>16.24</v>
      </c>
      <c r="E162" s="4">
        <v>16.25</v>
      </c>
      <c r="F162" s="4">
        <v>16.04</v>
      </c>
      <c r="G162" s="4">
        <v>16.18</v>
      </c>
      <c r="H162" s="5">
        <v>48165600</v>
      </c>
      <c r="I162" s="29">
        <v>15.98</v>
      </c>
      <c r="K162" s="47">
        <f t="shared" si="28"/>
        <v>1.0037688442211055</v>
      </c>
      <c r="L162" s="23">
        <f t="shared" si="29"/>
        <v>48165.6</v>
      </c>
      <c r="M162" s="41"/>
      <c r="N162" s="48">
        <f ca="1">IF($K162&lt;&gt;"",PRODUCT($K162:OFFSET($K162,-N$1,0))-1,"")</f>
        <v>0.010113780025284402</v>
      </c>
      <c r="O162" s="48">
        <f ca="1">IF($K162&lt;&gt;"",PRODUCT($K162:OFFSET($K162,-O$1,0))-1,"")</f>
        <v>0.03833658219623115</v>
      </c>
      <c r="P162" s="48">
        <f ca="1">IF($K162&lt;&gt;"",PRODUCT($K162:OFFSET($K162,-P$1,0))-1,"")</f>
        <v>0.02699228791773778</v>
      </c>
      <c r="Q162" s="48">
        <f ca="1">IF($K162&lt;&gt;"",PRODUCT($K162:OFFSET($K162,-Q$1,0))-1,"")</f>
        <v>0.005663939584644284</v>
      </c>
      <c r="R162" s="48">
        <f ca="1">IF($K162&lt;&gt;"",PRODUCT($K162:OFFSET($K162,-R$1,0))-1,"")</f>
        <v>0.010113780025284624</v>
      </c>
      <c r="S162" s="41"/>
      <c r="T162" s="48"/>
      <c r="U162" s="74">
        <f t="shared" si="35"/>
      </c>
      <c r="V162" s="74">
        <f t="shared" si="36"/>
      </c>
      <c r="W162" s="74">
        <f t="shared" si="37"/>
      </c>
      <c r="X162" s="74">
        <f t="shared" si="38"/>
      </c>
      <c r="Y162" s="74">
        <f t="shared" si="39"/>
      </c>
      <c r="Z162" s="41"/>
      <c r="AA162" s="74">
        <f t="shared" si="30"/>
      </c>
      <c r="AB162" s="74">
        <f t="shared" si="31"/>
        <v>1</v>
      </c>
      <c r="AC162" s="74">
        <f t="shared" si="32"/>
        <v>1</v>
      </c>
      <c r="AD162" s="74">
        <f t="shared" si="33"/>
      </c>
      <c r="AE162" s="74">
        <f t="shared" si="34"/>
      </c>
    </row>
    <row r="163" spans="1:31" ht="12.75">
      <c r="A163" s="9">
        <f t="shared" si="27"/>
        <v>156</v>
      </c>
      <c r="C163" s="3">
        <v>40144</v>
      </c>
      <c r="D163" s="4">
        <v>15.49</v>
      </c>
      <c r="E163" s="4">
        <v>16.08</v>
      </c>
      <c r="F163" s="4">
        <v>15.3</v>
      </c>
      <c r="G163" s="4">
        <v>15.94</v>
      </c>
      <c r="H163" s="5">
        <v>60917600</v>
      </c>
      <c r="I163" s="29">
        <v>15.74</v>
      </c>
      <c r="K163" s="47">
        <f t="shared" si="28"/>
        <v>0.9849812265331664</v>
      </c>
      <c r="L163" s="23">
        <f t="shared" si="29"/>
        <v>60917.6</v>
      </c>
      <c r="M163" s="41"/>
      <c r="N163" s="48">
        <f ca="1">IF($K163&lt;&gt;"",PRODUCT($K163:OFFSET($K163,-N$1,0))-1,"")</f>
        <v>-0.011306532663316715</v>
      </c>
      <c r="O163" s="48">
        <f ca="1">IF($K163&lt;&gt;"",PRODUCT($K163:OFFSET($K163,-O$1,0))-1,"")</f>
        <v>-0.005056890012642312</v>
      </c>
      <c r="P163" s="48">
        <f ca="1">IF($K163&lt;&gt;"",PRODUCT($K163:OFFSET($K163,-P$1,0))-1,"")</f>
        <v>0.022742040285899767</v>
      </c>
      <c r="Q163" s="48">
        <f ca="1">IF($K163&lt;&gt;"",PRODUCT($K163:OFFSET($K163,-Q$1,0))-1,"")</f>
        <v>0.011568123393316254</v>
      </c>
      <c r="R163" s="48">
        <f ca="1">IF($K163&lt;&gt;"",PRODUCT($K163:OFFSET($K163,-R$1,0))-1,"")</f>
        <v>-0.009439899307740918</v>
      </c>
      <c r="S163" s="41"/>
      <c r="T163" s="48"/>
      <c r="U163" s="74">
        <f t="shared" si="35"/>
      </c>
      <c r="V163" s="74">
        <f t="shared" si="36"/>
      </c>
      <c r="W163" s="74">
        <f t="shared" si="37"/>
      </c>
      <c r="X163" s="74">
        <f t="shared" si="38"/>
      </c>
      <c r="Y163" s="74">
        <f t="shared" si="39"/>
      </c>
      <c r="Z163" s="41"/>
      <c r="AA163" s="74">
        <f t="shared" si="30"/>
      </c>
      <c r="AB163" s="74">
        <f t="shared" si="31"/>
      </c>
      <c r="AC163" s="74">
        <f t="shared" si="32"/>
        <v>1</v>
      </c>
      <c r="AD163" s="74">
        <f t="shared" si="33"/>
      </c>
      <c r="AE163" s="74">
        <f t="shared" si="34"/>
      </c>
    </row>
    <row r="164" spans="1:31" ht="12.75">
      <c r="A164" s="9">
        <f t="shared" si="27"/>
        <v>157</v>
      </c>
      <c r="C164" s="3">
        <v>40147</v>
      </c>
      <c r="D164" s="4">
        <v>15.82</v>
      </c>
      <c r="E164" s="4">
        <v>16.06</v>
      </c>
      <c r="F164" s="4">
        <v>15.81</v>
      </c>
      <c r="G164" s="4">
        <v>16.02</v>
      </c>
      <c r="H164" s="5">
        <v>70168500</v>
      </c>
      <c r="I164" s="29">
        <v>15.82</v>
      </c>
      <c r="K164" s="47">
        <f t="shared" si="28"/>
        <v>1.0050825921219821</v>
      </c>
      <c r="L164" s="23">
        <f t="shared" si="29"/>
        <v>70168.5</v>
      </c>
      <c r="M164" s="41"/>
      <c r="N164" s="48">
        <f ca="1">IF($K164&lt;&gt;"",PRODUCT($K164:OFFSET($K164,-N$1,0))-1,"")</f>
        <v>-0.010012515644555742</v>
      </c>
      <c r="O164" s="48">
        <f ca="1">IF($K164&lt;&gt;"",PRODUCT($K164:OFFSET($K164,-O$1,0))-1,"")</f>
        <v>-0.006281407035176101</v>
      </c>
      <c r="P164" s="48">
        <f ca="1">IF($K164&lt;&gt;"",PRODUCT($K164:OFFSET($K164,-P$1,0))-1,"")</f>
        <v>-1.1102230246251565E-16</v>
      </c>
      <c r="Q164" s="48">
        <f ca="1">IF($K164&lt;&gt;"",PRODUCT($K164:OFFSET($K164,-Q$1,0))-1,"")</f>
        <v>0.027940220922676895</v>
      </c>
      <c r="R164" s="48">
        <f ca="1">IF($K164&lt;&gt;"",PRODUCT($K164:OFFSET($K164,-R$1,0))-1,"")</f>
        <v>0.01670951156812328</v>
      </c>
      <c r="S164" s="41"/>
      <c r="T164" s="48"/>
      <c r="U164" s="74">
        <f t="shared" si="35"/>
      </c>
      <c r="V164" s="74">
        <f t="shared" si="36"/>
      </c>
      <c r="W164" s="74">
        <f t="shared" si="37"/>
      </c>
      <c r="X164" s="74">
        <f t="shared" si="38"/>
      </c>
      <c r="Y164" s="74">
        <f t="shared" si="39"/>
      </c>
      <c r="Z164" s="41"/>
      <c r="AA164" s="74">
        <f t="shared" si="30"/>
      </c>
      <c r="AB164" s="74">
        <f t="shared" si="31"/>
      </c>
      <c r="AC164" s="74">
        <f t="shared" si="32"/>
      </c>
      <c r="AD164" s="74">
        <f t="shared" si="33"/>
        <v>1</v>
      </c>
      <c r="AE164" s="74">
        <f t="shared" si="34"/>
      </c>
    </row>
    <row r="165" spans="1:31" ht="12.75">
      <c r="A165" s="9">
        <f t="shared" si="27"/>
        <v>158</v>
      </c>
      <c r="C165" s="3">
        <v>40148</v>
      </c>
      <c r="D165" s="4">
        <v>16.27</v>
      </c>
      <c r="E165" s="4">
        <v>16.35</v>
      </c>
      <c r="F165" s="4">
        <v>15.96</v>
      </c>
      <c r="G165" s="4">
        <v>16.17</v>
      </c>
      <c r="H165" s="5">
        <v>98034300</v>
      </c>
      <c r="I165" s="29">
        <v>15.97</v>
      </c>
      <c r="K165" s="47">
        <f t="shared" si="28"/>
        <v>1.0094816687737043</v>
      </c>
      <c r="L165" s="23">
        <f t="shared" si="29"/>
        <v>98034.3</v>
      </c>
      <c r="M165" s="41"/>
      <c r="N165" s="48">
        <f ca="1">IF($K165&lt;&gt;"",PRODUCT($K165:OFFSET($K165,-N$1,0))-1,"")</f>
        <v>0.014612452350698968</v>
      </c>
      <c r="O165" s="48">
        <f ca="1">IF($K165&lt;&gt;"",PRODUCT($K165:OFFSET($K165,-O$1,0))-1,"")</f>
        <v>-0.0006257822277846437</v>
      </c>
      <c r="P165" s="48">
        <f ca="1">IF($K165&lt;&gt;"",PRODUCT($K165:OFFSET($K165,-P$1,0))-1,"")</f>
        <v>0.003140703517587884</v>
      </c>
      <c r="Q165" s="48">
        <f ca="1">IF($K165&lt;&gt;"",PRODUCT($K165:OFFSET($K165,-Q$1,0))-1,"")</f>
        <v>0.009481668773704044</v>
      </c>
      <c r="R165" s="48">
        <f ca="1">IF($K165&lt;&gt;"",PRODUCT($K165:OFFSET($K165,-R$1,0))-1,"")</f>
        <v>0.037686809616634065</v>
      </c>
      <c r="S165" s="41"/>
      <c r="T165" s="48"/>
      <c r="U165" s="74">
        <f t="shared" si="35"/>
      </c>
      <c r="V165" s="74">
        <f t="shared" si="36"/>
      </c>
      <c r="W165" s="74">
        <f t="shared" si="37"/>
      </c>
      <c r="X165" s="74">
        <f t="shared" si="38"/>
      </c>
      <c r="Y165" s="74">
        <f t="shared" si="39"/>
      </c>
      <c r="Z165" s="41"/>
      <c r="AA165" s="74">
        <f t="shared" si="30"/>
      </c>
      <c r="AB165" s="74">
        <f t="shared" si="31"/>
      </c>
      <c r="AC165" s="74">
        <f t="shared" si="32"/>
      </c>
      <c r="AD165" s="74">
        <f t="shared" si="33"/>
      </c>
      <c r="AE165" s="74">
        <f t="shared" si="34"/>
        <v>1</v>
      </c>
    </row>
    <row r="166" spans="1:31" ht="12.75">
      <c r="A166" s="9">
        <f t="shared" si="27"/>
        <v>159</v>
      </c>
      <c r="C166" s="3">
        <v>40149</v>
      </c>
      <c r="D166" s="4">
        <v>16.12</v>
      </c>
      <c r="E166" s="4">
        <v>16.22</v>
      </c>
      <c r="F166" s="4">
        <v>15.96</v>
      </c>
      <c r="G166" s="4">
        <v>16.07</v>
      </c>
      <c r="H166" s="5">
        <v>65324700</v>
      </c>
      <c r="I166" s="29">
        <v>15.87</v>
      </c>
      <c r="K166" s="47">
        <f t="shared" si="28"/>
        <v>0.9937382592360675</v>
      </c>
      <c r="L166" s="23">
        <f t="shared" si="29"/>
        <v>65324.7</v>
      </c>
      <c r="M166" s="41"/>
      <c r="N166" s="48">
        <f ca="1">IF($K166&lt;&gt;"",PRODUCT($K166:OFFSET($K166,-N$1,0))-1,"")</f>
        <v>0.003160556257901348</v>
      </c>
      <c r="O166" s="48">
        <f ca="1">IF($K166&lt;&gt;"",PRODUCT($K166:OFFSET($K166,-O$1,0))-1,"")</f>
        <v>0.008259212198221011</v>
      </c>
      <c r="P166" s="48">
        <f ca="1">IF($K166&lt;&gt;"",PRODUCT($K166:OFFSET($K166,-P$1,0))-1,"")</f>
        <v>-0.006883604505632079</v>
      </c>
      <c r="Q166" s="48">
        <f ca="1">IF($K166&lt;&gt;"",PRODUCT($K166:OFFSET($K166,-Q$1,0))-1,"")</f>
        <v>-0.003140703517588106</v>
      </c>
      <c r="R166" s="48">
        <f ca="1">IF($K166&lt;&gt;"",PRODUCT($K166:OFFSET($K166,-R$1,0))-1,"")</f>
        <v>0.003160556257901126</v>
      </c>
      <c r="S166" s="41"/>
      <c r="T166" s="48"/>
      <c r="U166" s="74">
        <f t="shared" si="35"/>
      </c>
      <c r="V166" s="74">
        <f t="shared" si="36"/>
      </c>
      <c r="W166" s="74">
        <f t="shared" si="37"/>
      </c>
      <c r="X166" s="74">
        <f t="shared" si="38"/>
      </c>
      <c r="Y166" s="74">
        <f t="shared" si="39"/>
      </c>
      <c r="Z166" s="41"/>
      <c r="AA166" s="74">
        <f t="shared" si="30"/>
      </c>
      <c r="AB166" s="74">
        <f t="shared" si="31"/>
      </c>
      <c r="AC166" s="74">
        <f t="shared" si="32"/>
      </c>
      <c r="AD166" s="74">
        <f t="shared" si="33"/>
      </c>
      <c r="AE166" s="74">
        <f t="shared" si="34"/>
      </c>
    </row>
    <row r="167" spans="1:31" ht="12.75">
      <c r="A167" s="9">
        <f t="shared" si="27"/>
        <v>160</v>
      </c>
      <c r="C167" s="3">
        <v>40150</v>
      </c>
      <c r="D167" s="4">
        <v>16.12</v>
      </c>
      <c r="E167" s="4">
        <v>16.31</v>
      </c>
      <c r="F167" s="4">
        <v>16</v>
      </c>
      <c r="G167" s="4">
        <v>16</v>
      </c>
      <c r="H167" s="5">
        <v>74555800</v>
      </c>
      <c r="I167" s="29">
        <v>15.8</v>
      </c>
      <c r="K167" s="47">
        <f t="shared" si="28"/>
        <v>0.9955891619407689</v>
      </c>
      <c r="L167" s="23">
        <f t="shared" si="29"/>
        <v>74555.8</v>
      </c>
      <c r="M167" s="41"/>
      <c r="N167" s="48">
        <f ca="1">IF($K167&lt;&gt;"",PRODUCT($K167:OFFSET($K167,-N$1,0))-1,"")</f>
        <v>-0.01064495929868503</v>
      </c>
      <c r="O167" s="48">
        <f ca="1">IF($K167&lt;&gt;"",PRODUCT($K167:OFFSET($K167,-O$1,0))-1,"")</f>
        <v>-0.0012642225031604948</v>
      </c>
      <c r="P167" s="48">
        <f ca="1">IF($K167&lt;&gt;"",PRODUCT($K167:OFFSET($K167,-P$1,0))-1,"")</f>
        <v>0.003811944091486774</v>
      </c>
      <c r="Q167" s="48">
        <f ca="1">IF($K167&lt;&gt;"",PRODUCT($K167:OFFSET($K167,-Q$1,0))-1,"")</f>
        <v>-0.01126408010012514</v>
      </c>
      <c r="R167" s="48">
        <f ca="1">IF($K167&lt;&gt;"",PRODUCT($K167:OFFSET($K167,-R$1,0))-1,"")</f>
        <v>-0.007537688442211143</v>
      </c>
      <c r="S167" s="41"/>
      <c r="T167" s="48"/>
      <c r="U167" s="74">
        <f t="shared" si="35"/>
      </c>
      <c r="V167" s="74">
        <f t="shared" si="36"/>
      </c>
      <c r="W167" s="74">
        <f t="shared" si="37"/>
      </c>
      <c r="X167" s="74">
        <f t="shared" si="38"/>
      </c>
      <c r="Y167" s="74">
        <f t="shared" si="39"/>
      </c>
      <c r="Z167" s="41"/>
      <c r="AA167" s="74">
        <f t="shared" si="30"/>
      </c>
      <c r="AB167" s="74">
        <f t="shared" si="31"/>
      </c>
      <c r="AC167" s="74">
        <f t="shared" si="32"/>
      </c>
      <c r="AD167" s="74">
        <f t="shared" si="33"/>
      </c>
      <c r="AE167" s="74">
        <f t="shared" si="34"/>
      </c>
    </row>
    <row r="168" spans="1:31" ht="12.75">
      <c r="A168" s="9">
        <f t="shared" si="27"/>
        <v>161</v>
      </c>
      <c r="C168" s="3">
        <v>40151</v>
      </c>
      <c r="D168" s="4">
        <v>16.34</v>
      </c>
      <c r="E168" s="4">
        <v>16.49</v>
      </c>
      <c r="F168" s="4">
        <v>16.06</v>
      </c>
      <c r="G168" s="4">
        <v>16.2</v>
      </c>
      <c r="H168" s="5">
        <v>88401700</v>
      </c>
      <c r="I168" s="29">
        <v>16</v>
      </c>
      <c r="K168" s="47">
        <f t="shared" si="28"/>
        <v>1.0126582278481011</v>
      </c>
      <c r="L168" s="23">
        <f t="shared" si="29"/>
        <v>88401.7</v>
      </c>
      <c r="M168" s="41"/>
      <c r="N168" s="48">
        <f ca="1">IF($K168&lt;&gt;"",PRODUCT($K168:OFFSET($K168,-N$1,0))-1,"")</f>
        <v>0.008191556395715116</v>
      </c>
      <c r="O168" s="48">
        <f ca="1">IF($K168&lt;&gt;"",PRODUCT($K168:OFFSET($K168,-O$1,0))-1,"")</f>
        <v>0.0018785222291795023</v>
      </c>
      <c r="P168" s="48">
        <f ca="1">IF($K168&lt;&gt;"",PRODUCT($K168:OFFSET($K168,-P$1,0))-1,"")</f>
        <v>0.011378002528444897</v>
      </c>
      <c r="Q168" s="48">
        <f ca="1">IF($K168&lt;&gt;"",PRODUCT($K168:OFFSET($K168,-Q$1,0))-1,"")</f>
        <v>0.016518424396442244</v>
      </c>
      <c r="R168" s="48">
        <f ca="1">IF($K168&lt;&gt;"",PRODUCT($K168:OFFSET($K168,-R$1,0))-1,"")</f>
        <v>0.0012515644555692873</v>
      </c>
      <c r="S168" s="41"/>
      <c r="T168" s="48"/>
      <c r="U168" s="74">
        <f t="shared" si="35"/>
      </c>
      <c r="V168" s="74">
        <f t="shared" si="36"/>
      </c>
      <c r="W168" s="74">
        <f t="shared" si="37"/>
      </c>
      <c r="X168" s="74">
        <f t="shared" si="38"/>
      </c>
      <c r="Y168" s="74">
        <f t="shared" si="39"/>
      </c>
      <c r="Z168" s="41"/>
      <c r="AA168" s="74">
        <f t="shared" si="30"/>
      </c>
      <c r="AB168" s="74">
        <f t="shared" si="31"/>
      </c>
      <c r="AC168" s="74">
        <f t="shared" si="32"/>
      </c>
      <c r="AD168" s="74">
        <f t="shared" si="33"/>
      </c>
      <c r="AE168" s="74">
        <f t="shared" si="34"/>
      </c>
    </row>
    <row r="169" spans="1:31" ht="12.75">
      <c r="A169" s="9">
        <f t="shared" si="27"/>
        <v>162</v>
      </c>
      <c r="C169" s="3">
        <v>40154</v>
      </c>
      <c r="D169" s="4">
        <v>16.07</v>
      </c>
      <c r="E169" s="4">
        <v>16.24</v>
      </c>
      <c r="F169" s="4">
        <v>16.01</v>
      </c>
      <c r="G169" s="4">
        <v>16.08</v>
      </c>
      <c r="H169" s="5">
        <v>64417400</v>
      </c>
      <c r="I169" s="29">
        <v>15.88</v>
      </c>
      <c r="K169" s="47">
        <f t="shared" si="28"/>
        <v>0.9925</v>
      </c>
      <c r="L169" s="23">
        <f t="shared" si="29"/>
        <v>64417.4</v>
      </c>
      <c r="M169" s="41"/>
      <c r="N169" s="48">
        <f ca="1">IF($K169&lt;&gt;"",PRODUCT($K169:OFFSET($K169,-N$1,0))-1,"")</f>
        <v>0.005063291139240311</v>
      </c>
      <c r="O169" s="48">
        <f ca="1">IF($K169&lt;&gt;"",PRODUCT($K169:OFFSET($K169,-O$1,0))-1,"")</f>
        <v>0.000630119722747402</v>
      </c>
      <c r="P169" s="48">
        <f ca="1">IF($K169&lt;&gt;"",PRODUCT($K169:OFFSET($K169,-P$1,0))-1,"")</f>
        <v>-0.005635566687539284</v>
      </c>
      <c r="Q169" s="48">
        <f ca="1">IF($K169&lt;&gt;"",PRODUCT($K169:OFFSET($K169,-Q$1,0))-1,"")</f>
        <v>0.0037926675094817064</v>
      </c>
      <c r="R169" s="48">
        <f ca="1">IF($K169&lt;&gt;"",PRODUCT($K169:OFFSET($K169,-R$1,0))-1,"")</f>
        <v>0.008894536213468918</v>
      </c>
      <c r="S169" s="41"/>
      <c r="T169" s="48"/>
      <c r="U169" s="74">
        <f t="shared" si="35"/>
      </c>
      <c r="V169" s="74">
        <f t="shared" si="36"/>
      </c>
      <c r="W169" s="74">
        <f t="shared" si="37"/>
      </c>
      <c r="X169" s="74">
        <f t="shared" si="38"/>
      </c>
      <c r="Y169" s="74">
        <f t="shared" si="39"/>
      </c>
      <c r="Z169" s="41"/>
      <c r="AA169" s="74">
        <f t="shared" si="30"/>
      </c>
      <c r="AB169" s="74">
        <f t="shared" si="31"/>
      </c>
      <c r="AC169" s="74">
        <f t="shared" si="32"/>
      </c>
      <c r="AD169" s="74">
        <f t="shared" si="33"/>
      </c>
      <c r="AE169" s="74">
        <f t="shared" si="34"/>
      </c>
    </row>
    <row r="170" spans="1:31" ht="12.75">
      <c r="A170" s="9">
        <f t="shared" si="27"/>
        <v>163</v>
      </c>
      <c r="C170" s="3">
        <v>40155</v>
      </c>
      <c r="D170" s="4">
        <v>15.9</v>
      </c>
      <c r="E170" s="4">
        <v>15.93</v>
      </c>
      <c r="F170" s="4">
        <v>15.65</v>
      </c>
      <c r="G170" s="4">
        <v>15.72</v>
      </c>
      <c r="H170" s="5">
        <v>78852200</v>
      </c>
      <c r="I170" s="29">
        <v>15.52</v>
      </c>
      <c r="K170" s="47">
        <f t="shared" si="28"/>
        <v>0.9773299748110831</v>
      </c>
      <c r="L170" s="23">
        <f t="shared" si="29"/>
        <v>78852.2</v>
      </c>
      <c r="M170" s="41"/>
      <c r="N170" s="48">
        <f ca="1">IF($K170&lt;&gt;"",PRODUCT($K170:OFFSET($K170,-N$1,0))-1,"")</f>
        <v>-0.030000000000000027</v>
      </c>
      <c r="O170" s="48">
        <f ca="1">IF($K170&lt;&gt;"",PRODUCT($K170:OFFSET($K170,-O$1,0))-1,"")</f>
        <v>-0.017721518987341978</v>
      </c>
      <c r="P170" s="48">
        <f ca="1">IF($K170&lt;&gt;"",PRODUCT($K170:OFFSET($K170,-P$1,0))-1,"")</f>
        <v>-0.022054190296156184</v>
      </c>
      <c r="Q170" s="48">
        <f ca="1">IF($K170&lt;&gt;"",PRODUCT($K170:OFFSET($K170,-Q$1,0))-1,"")</f>
        <v>-0.028177833437695865</v>
      </c>
      <c r="R170" s="48">
        <f ca="1">IF($K170&lt;&gt;"",PRODUCT($K170:OFFSET($K170,-R$1,0))-1,"")</f>
        <v>-0.01896333754740831</v>
      </c>
      <c r="S170" s="41"/>
      <c r="T170" s="48"/>
      <c r="U170" s="74">
        <f t="shared" si="35"/>
        <v>1</v>
      </c>
      <c r="V170" s="74">
        <f t="shared" si="36"/>
      </c>
      <c r="W170" s="74">
        <f t="shared" si="37"/>
        <v>1</v>
      </c>
      <c r="X170" s="74">
        <f t="shared" si="38"/>
        <v>1</v>
      </c>
      <c r="Y170" s="74">
        <f t="shared" si="39"/>
      </c>
      <c r="Z170" s="41"/>
      <c r="AA170" s="74">
        <f t="shared" si="30"/>
        <v>1</v>
      </c>
      <c r="AB170" s="74">
        <f t="shared" si="31"/>
      </c>
      <c r="AC170" s="74">
        <f t="shared" si="32"/>
        <v>1</v>
      </c>
      <c r="AD170" s="74">
        <f t="shared" si="33"/>
        <v>1</v>
      </c>
      <c r="AE170" s="74">
        <f t="shared" si="34"/>
      </c>
    </row>
    <row r="171" spans="1:31" ht="12.75">
      <c r="A171" s="9">
        <f t="shared" si="27"/>
        <v>164</v>
      </c>
      <c r="C171" s="3">
        <v>40156</v>
      </c>
      <c r="D171" s="4">
        <v>15.73</v>
      </c>
      <c r="E171" s="4">
        <v>15.79</v>
      </c>
      <c r="F171" s="4">
        <v>15.52</v>
      </c>
      <c r="G171" s="4">
        <v>15.66</v>
      </c>
      <c r="H171" s="5">
        <v>58696600</v>
      </c>
      <c r="I171" s="29">
        <v>15.46</v>
      </c>
      <c r="K171" s="47">
        <f t="shared" si="28"/>
        <v>0.9961340206185568</v>
      </c>
      <c r="L171" s="23">
        <f t="shared" si="29"/>
        <v>58696.6</v>
      </c>
      <c r="M171" s="41"/>
      <c r="N171" s="48">
        <f ca="1">IF($K171&lt;&gt;"",PRODUCT($K171:OFFSET($K171,-N$1,0))-1,"")</f>
        <v>-0.026448362720402963</v>
      </c>
      <c r="O171" s="48">
        <f ca="1">IF($K171&lt;&gt;"",PRODUCT($K171:OFFSET($K171,-O$1,0))-1,"")</f>
        <v>-0.03374999999999995</v>
      </c>
      <c r="P171" s="48">
        <f ca="1">IF($K171&lt;&gt;"",PRODUCT($K171:OFFSET($K171,-P$1,0))-1,"")</f>
        <v>-0.021518987341772267</v>
      </c>
      <c r="Q171" s="48">
        <f ca="1">IF($K171&lt;&gt;"",PRODUCT($K171:OFFSET($K171,-Q$1,0))-1,"")</f>
        <v>-0.02583490863264004</v>
      </c>
      <c r="R171" s="48">
        <f ca="1">IF($K171&lt;&gt;"",PRODUCT($K171:OFFSET($K171,-R$1,0))-1,"")</f>
        <v>-0.0319348778960552</v>
      </c>
      <c r="S171" s="41"/>
      <c r="T171" s="48"/>
      <c r="U171" s="74">
        <f t="shared" si="35"/>
        <v>1</v>
      </c>
      <c r="V171" s="74">
        <f t="shared" si="36"/>
        <v>1</v>
      </c>
      <c r="W171" s="74">
        <f t="shared" si="37"/>
        <v>1</v>
      </c>
      <c r="X171" s="74">
        <f t="shared" si="38"/>
        <v>1</v>
      </c>
      <c r="Y171" s="74">
        <f t="shared" si="39"/>
        <v>1</v>
      </c>
      <c r="Z171" s="41"/>
      <c r="AA171" s="74">
        <f t="shared" si="30"/>
        <v>1</v>
      </c>
      <c r="AB171" s="74">
        <f t="shared" si="31"/>
        <v>1</v>
      </c>
      <c r="AC171" s="74">
        <f t="shared" si="32"/>
        <v>1</v>
      </c>
      <c r="AD171" s="74">
        <f t="shared" si="33"/>
        <v>1</v>
      </c>
      <c r="AE171" s="74">
        <f t="shared" si="34"/>
        <v>1</v>
      </c>
    </row>
    <row r="172" spans="1:31" ht="12.75">
      <c r="A172" s="9">
        <f t="shared" si="27"/>
        <v>165</v>
      </c>
      <c r="C172" s="3">
        <v>40157</v>
      </c>
      <c r="D172" s="4">
        <v>15.81</v>
      </c>
      <c r="E172" s="4">
        <v>15.85</v>
      </c>
      <c r="F172" s="4">
        <v>15.55</v>
      </c>
      <c r="G172" s="4">
        <v>15.61</v>
      </c>
      <c r="H172" s="5">
        <v>55782100</v>
      </c>
      <c r="I172" s="29">
        <v>15.41</v>
      </c>
      <c r="K172" s="47">
        <f t="shared" si="28"/>
        <v>0.9967658473479948</v>
      </c>
      <c r="L172" s="23">
        <f t="shared" si="29"/>
        <v>55782.1</v>
      </c>
      <c r="M172" s="41"/>
      <c r="N172" s="48">
        <f ca="1">IF($K172&lt;&gt;"",PRODUCT($K172:OFFSET($K172,-N$1,0))-1,"")</f>
        <v>-0.007087628865979245</v>
      </c>
      <c r="O172" s="48">
        <f ca="1">IF($K172&lt;&gt;"",PRODUCT($K172:OFFSET($K172,-O$1,0))-1,"")</f>
        <v>-0.029596977329974794</v>
      </c>
      <c r="P172" s="48">
        <f ca="1">IF($K172&lt;&gt;"",PRODUCT($K172:OFFSET($K172,-P$1,0))-1,"")</f>
        <v>-0.03687499999999999</v>
      </c>
      <c r="Q172" s="48">
        <f ca="1">IF($K172&lt;&gt;"",PRODUCT($K172:OFFSET($K172,-Q$1,0))-1,"")</f>
        <v>-0.0246835443037976</v>
      </c>
      <c r="R172" s="48">
        <f ca="1">IF($K172&lt;&gt;"",PRODUCT($K172:OFFSET($K172,-R$1,0))-1,"")</f>
        <v>-0.02898550724637672</v>
      </c>
      <c r="S172" s="41"/>
      <c r="T172" s="48"/>
      <c r="U172" s="74">
        <f t="shared" si="35"/>
      </c>
      <c r="V172" s="74">
        <f t="shared" si="36"/>
      </c>
      <c r="W172" s="74">
        <f t="shared" si="37"/>
      </c>
      <c r="X172" s="74">
        <f t="shared" si="38"/>
      </c>
      <c r="Y172" s="74">
        <f t="shared" si="39"/>
      </c>
      <c r="Z172" s="41"/>
      <c r="AA172" s="74">
        <f t="shared" si="30"/>
      </c>
      <c r="AB172" s="74">
        <f t="shared" si="31"/>
        <v>1</v>
      </c>
      <c r="AC172" s="74">
        <f t="shared" si="32"/>
        <v>1</v>
      </c>
      <c r="AD172" s="74">
        <f t="shared" si="33"/>
        <v>1</v>
      </c>
      <c r="AE172" s="74">
        <f t="shared" si="34"/>
        <v>1</v>
      </c>
    </row>
    <row r="173" spans="1:31" ht="12.75">
      <c r="A173" s="9">
        <f t="shared" si="27"/>
        <v>166</v>
      </c>
      <c r="C173" s="3">
        <v>40158</v>
      </c>
      <c r="D173" s="4">
        <v>15.72</v>
      </c>
      <c r="E173" s="4">
        <v>16</v>
      </c>
      <c r="F173" s="4">
        <v>15.69</v>
      </c>
      <c r="G173" s="4">
        <v>15.92</v>
      </c>
      <c r="H173" s="5">
        <v>56448700</v>
      </c>
      <c r="I173" s="29">
        <v>15.72</v>
      </c>
      <c r="K173" s="47">
        <f t="shared" si="28"/>
        <v>1.0201168072680078</v>
      </c>
      <c r="L173" s="23">
        <f t="shared" si="29"/>
        <v>56448.7</v>
      </c>
      <c r="M173" s="41"/>
      <c r="N173" s="48">
        <f ca="1">IF($K173&lt;&gt;"",PRODUCT($K173:OFFSET($K173,-N$1,0))-1,"")</f>
        <v>0.01681759379042691</v>
      </c>
      <c r="O173" s="48">
        <f ca="1">IF($K173&lt;&gt;"",PRODUCT($K173:OFFSET($K173,-O$1,0))-1,"")</f>
        <v>0.012886597938144506</v>
      </c>
      <c r="P173" s="48">
        <f ca="1">IF($K173&lt;&gt;"",PRODUCT($K173:OFFSET($K173,-P$1,0))-1,"")</f>
        <v>-0.010075566750629705</v>
      </c>
      <c r="Q173" s="48">
        <f ca="1">IF($K173&lt;&gt;"",PRODUCT($K173:OFFSET($K173,-Q$1,0))-1,"")</f>
        <v>-0.01749999999999996</v>
      </c>
      <c r="R173" s="48">
        <f ca="1">IF($K173&lt;&gt;"",PRODUCT($K173:OFFSET($K173,-R$1,0))-1,"")</f>
        <v>-0.005063291139240644</v>
      </c>
      <c r="S173" s="41"/>
      <c r="T173" s="48"/>
      <c r="U173" s="74">
        <f t="shared" si="35"/>
      </c>
      <c r="V173" s="74">
        <f t="shared" si="36"/>
      </c>
      <c r="W173" s="74">
        <f t="shared" si="37"/>
      </c>
      <c r="X173" s="74">
        <f t="shared" si="38"/>
      </c>
      <c r="Y173" s="74">
        <f t="shared" si="39"/>
      </c>
      <c r="Z173" s="41"/>
      <c r="AA173" s="74">
        <f t="shared" si="30"/>
      </c>
      <c r="AB173" s="74">
        <f t="shared" si="31"/>
      </c>
      <c r="AC173" s="74">
        <f t="shared" si="32"/>
      </c>
      <c r="AD173" s="74">
        <f t="shared" si="33"/>
      </c>
      <c r="AE173" s="74">
        <f t="shared" si="34"/>
      </c>
    </row>
    <row r="174" spans="1:31" ht="12.75">
      <c r="A174" s="9">
        <f t="shared" si="27"/>
        <v>167</v>
      </c>
      <c r="C174" s="3">
        <v>40161</v>
      </c>
      <c r="D174" s="4">
        <v>15.98</v>
      </c>
      <c r="E174" s="4">
        <v>16.07</v>
      </c>
      <c r="F174" s="4">
        <v>15.92</v>
      </c>
      <c r="G174" s="4">
        <v>15.95</v>
      </c>
      <c r="H174" s="5">
        <v>43857500</v>
      </c>
      <c r="I174" s="29">
        <v>15.75</v>
      </c>
      <c r="K174" s="47">
        <f t="shared" si="28"/>
        <v>1.0019083969465647</v>
      </c>
      <c r="L174" s="23">
        <f t="shared" si="29"/>
        <v>43857.5</v>
      </c>
      <c r="M174" s="41"/>
      <c r="N174" s="48">
        <f ca="1">IF($K174&lt;&gt;"",PRODUCT($K174:OFFSET($K174,-N$1,0))-1,"")</f>
        <v>0.022063595068137376</v>
      </c>
      <c r="O174" s="48">
        <f ca="1">IF($K174&lt;&gt;"",PRODUCT($K174:OFFSET($K174,-O$1,0))-1,"")</f>
        <v>0.01875808538162982</v>
      </c>
      <c r="P174" s="48">
        <f ca="1">IF($K174&lt;&gt;"",PRODUCT($K174:OFFSET($K174,-P$1,0))-1,"")</f>
        <v>0.014819587628865927</v>
      </c>
      <c r="Q174" s="48">
        <f ca="1">IF($K174&lt;&gt;"",PRODUCT($K174:OFFSET($K174,-Q$1,0))-1,"")</f>
        <v>-0.00818639798488674</v>
      </c>
      <c r="R174" s="48">
        <f ca="1">IF($K174&lt;&gt;"",PRODUCT($K174:OFFSET($K174,-R$1,0))-1,"")</f>
        <v>-0.01562500000000011</v>
      </c>
      <c r="S174" s="41"/>
      <c r="T174" s="48"/>
      <c r="U174" s="74">
        <f t="shared" si="35"/>
      </c>
      <c r="V174" s="74">
        <f t="shared" si="36"/>
      </c>
      <c r="W174" s="74">
        <f t="shared" si="37"/>
      </c>
      <c r="X174" s="74">
        <f t="shared" si="38"/>
      </c>
      <c r="Y174" s="74">
        <f t="shared" si="39"/>
      </c>
      <c r="Z174" s="41"/>
      <c r="AA174" s="74">
        <f t="shared" si="30"/>
        <v>1</v>
      </c>
      <c r="AB174" s="74">
        <f t="shared" si="31"/>
      </c>
      <c r="AC174" s="74">
        <f t="shared" si="32"/>
      </c>
      <c r="AD174" s="74">
        <f t="shared" si="33"/>
      </c>
      <c r="AE174" s="74">
        <f t="shared" si="34"/>
      </c>
    </row>
    <row r="175" spans="1:31" ht="12.75">
      <c r="A175" s="9">
        <f t="shared" si="27"/>
        <v>168</v>
      </c>
      <c r="C175" s="3">
        <v>40162</v>
      </c>
      <c r="D175" s="4">
        <v>15.83</v>
      </c>
      <c r="E175" s="4">
        <v>16.02</v>
      </c>
      <c r="F175" s="4">
        <v>15.65</v>
      </c>
      <c r="G175" s="4">
        <v>15.75</v>
      </c>
      <c r="H175" s="5">
        <v>79241300</v>
      </c>
      <c r="I175" s="29">
        <v>15.55</v>
      </c>
      <c r="K175" s="47">
        <f t="shared" si="28"/>
        <v>0.9873015873015873</v>
      </c>
      <c r="L175" s="23">
        <f t="shared" si="29"/>
        <v>79241.3</v>
      </c>
      <c r="M175" s="41"/>
      <c r="N175" s="48">
        <f ca="1">IF($K175&lt;&gt;"",PRODUCT($K175:OFFSET($K175,-N$1,0))-1,"")</f>
        <v>-0.010814249363867767</v>
      </c>
      <c r="O175" s="48">
        <f ca="1">IF($K175&lt;&gt;"",PRODUCT($K175:OFFSET($K175,-O$1,0))-1,"")</f>
        <v>0.009085009733938776</v>
      </c>
      <c r="P175" s="48">
        <f ca="1">IF($K175&lt;&gt;"",PRODUCT($K175:OFFSET($K175,-P$1,0))-1,"")</f>
        <v>0.00582147477360917</v>
      </c>
      <c r="Q175" s="48">
        <f ca="1">IF($K175&lt;&gt;"",PRODUCT($K175:OFFSET($K175,-Q$1,0))-1,"")</f>
        <v>0.0019329896907216426</v>
      </c>
      <c r="R175" s="48">
        <f ca="1">IF($K175&lt;&gt;"",PRODUCT($K175:OFFSET($K175,-R$1,0))-1,"")</f>
        <v>-0.020780856423173844</v>
      </c>
      <c r="S175" s="41"/>
      <c r="T175" s="48"/>
      <c r="U175" s="74">
        <f t="shared" si="35"/>
      </c>
      <c r="V175" s="74">
        <f t="shared" si="36"/>
      </c>
      <c r="W175" s="74">
        <f t="shared" si="37"/>
      </c>
      <c r="X175" s="74">
        <f t="shared" si="38"/>
      </c>
      <c r="Y175" s="74">
        <f t="shared" si="39"/>
        <v>1</v>
      </c>
      <c r="Z175" s="41"/>
      <c r="AA175" s="74">
        <f t="shared" si="30"/>
      </c>
      <c r="AB175" s="74">
        <f t="shared" si="31"/>
      </c>
      <c r="AC175" s="74">
        <f t="shared" si="32"/>
      </c>
      <c r="AD175" s="74">
        <f t="shared" si="33"/>
      </c>
      <c r="AE175" s="74">
        <f t="shared" si="34"/>
        <v>1</v>
      </c>
    </row>
    <row r="176" spans="1:31" ht="12.75">
      <c r="A176" s="9">
        <f t="shared" si="27"/>
        <v>169</v>
      </c>
      <c r="C176" s="3">
        <v>40163</v>
      </c>
      <c r="D176" s="4">
        <v>15.8</v>
      </c>
      <c r="E176" s="4">
        <v>15.85</v>
      </c>
      <c r="F176" s="4">
        <v>15.66</v>
      </c>
      <c r="G176" s="4">
        <v>15.69</v>
      </c>
      <c r="H176" s="5">
        <v>72544500</v>
      </c>
      <c r="I176" s="29">
        <v>15.49</v>
      </c>
      <c r="K176" s="47">
        <f t="shared" si="28"/>
        <v>0.9961414790996784</v>
      </c>
      <c r="L176" s="23">
        <f t="shared" si="29"/>
        <v>72544.5</v>
      </c>
      <c r="M176" s="41"/>
      <c r="N176" s="48">
        <f ca="1">IF($K176&lt;&gt;"",PRODUCT($K176:OFFSET($K176,-N$1,0))-1,"")</f>
        <v>-0.01650793650793647</v>
      </c>
      <c r="O176" s="48">
        <f ca="1">IF($K176&lt;&gt;"",PRODUCT($K176:OFFSET($K176,-O$1,0))-1,"")</f>
        <v>-0.0146310432569976</v>
      </c>
      <c r="P176" s="48">
        <f ca="1">IF($K176&lt;&gt;"",PRODUCT($K176:OFFSET($K176,-P$1,0))-1,"")</f>
        <v>0.005191434133679174</v>
      </c>
      <c r="Q176" s="48">
        <f ca="1">IF($K176&lt;&gt;"",PRODUCT($K176:OFFSET($K176,-Q$1,0))-1,"")</f>
        <v>0.0019404915912029086</v>
      </c>
      <c r="R176" s="48">
        <f ca="1">IF($K176&lt;&gt;"",PRODUCT($K176:OFFSET($K176,-R$1,0))-1,"")</f>
        <v>-0.0019329896907216426</v>
      </c>
      <c r="S176" s="41"/>
      <c r="T176" s="48"/>
      <c r="U176" s="74">
        <f t="shared" si="35"/>
      </c>
      <c r="V176" s="74">
        <f t="shared" si="36"/>
      </c>
      <c r="W176" s="74">
        <f t="shared" si="37"/>
      </c>
      <c r="X176" s="74">
        <f t="shared" si="38"/>
      </c>
      <c r="Y176" s="74">
        <f t="shared" si="39"/>
      </c>
      <c r="Z176" s="41"/>
      <c r="AA176" s="74">
        <f t="shared" si="30"/>
      </c>
      <c r="AB176" s="74">
        <f t="shared" si="31"/>
      </c>
      <c r="AC176" s="74">
        <f t="shared" si="32"/>
      </c>
      <c r="AD176" s="74">
        <f t="shared" si="33"/>
      </c>
      <c r="AE176" s="74">
        <f t="shared" si="34"/>
      </c>
    </row>
    <row r="177" spans="1:31" ht="12.75">
      <c r="A177" s="9">
        <f t="shared" si="27"/>
        <v>170</v>
      </c>
      <c r="C177" s="3">
        <v>40164</v>
      </c>
      <c r="D177" s="4">
        <v>15.59</v>
      </c>
      <c r="E177" s="4">
        <v>15.95</v>
      </c>
      <c r="F177" s="4">
        <v>15.55</v>
      </c>
      <c r="G177" s="4">
        <v>15.79</v>
      </c>
      <c r="H177" s="5">
        <v>68273700</v>
      </c>
      <c r="I177" s="29">
        <v>15.59</v>
      </c>
      <c r="K177" s="47">
        <f t="shared" si="28"/>
        <v>1.0064557779212395</v>
      </c>
      <c r="L177" s="23">
        <f t="shared" si="29"/>
        <v>68273.7</v>
      </c>
      <c r="M177" s="41"/>
      <c r="N177" s="48">
        <f ca="1">IF($K177&lt;&gt;"",PRODUCT($K177:OFFSET($K177,-N$1,0))-1,"")</f>
        <v>0.0025723472668810476</v>
      </c>
      <c r="O177" s="48">
        <f ca="1">IF($K177&lt;&gt;"",PRODUCT($K177:OFFSET($K177,-O$1,0))-1,"")</f>
        <v>-0.010158730158730145</v>
      </c>
      <c r="P177" s="48">
        <f ca="1">IF($K177&lt;&gt;"",PRODUCT($K177:OFFSET($K177,-P$1,0))-1,"")</f>
        <v>-0.008269720101781286</v>
      </c>
      <c r="Q177" s="48">
        <f ca="1">IF($K177&lt;&gt;"",PRODUCT($K177:OFFSET($K177,-Q$1,0))-1,"")</f>
        <v>0.011680726800778585</v>
      </c>
      <c r="R177" s="48">
        <f ca="1">IF($K177&lt;&gt;"",PRODUCT($K177:OFFSET($K177,-R$1,0))-1,"")</f>
        <v>0.008408796895213344</v>
      </c>
      <c r="S177" s="41"/>
      <c r="T177" s="48"/>
      <c r="U177" s="74">
        <f t="shared" si="35"/>
      </c>
      <c r="V177" s="74">
        <f t="shared" si="36"/>
      </c>
      <c r="W177" s="74">
        <f t="shared" si="37"/>
      </c>
      <c r="X177" s="74">
        <f t="shared" si="38"/>
      </c>
      <c r="Y177" s="74">
        <f t="shared" si="39"/>
      </c>
      <c r="Z177" s="41"/>
      <c r="AA177" s="74">
        <f t="shared" si="30"/>
      </c>
      <c r="AB177" s="74">
        <f t="shared" si="31"/>
      </c>
      <c r="AC177" s="74">
        <f t="shared" si="32"/>
      </c>
      <c r="AD177" s="74">
        <f t="shared" si="33"/>
      </c>
      <c r="AE177" s="74">
        <f t="shared" si="34"/>
      </c>
    </row>
    <row r="178" spans="1:31" ht="12.75">
      <c r="A178" s="9">
        <f t="shared" si="27"/>
        <v>171</v>
      </c>
      <c r="C178" s="3">
        <v>40165</v>
      </c>
      <c r="D178" s="4">
        <v>15.91</v>
      </c>
      <c r="E178" s="4">
        <v>15.91</v>
      </c>
      <c r="F178" s="4">
        <v>15.59</v>
      </c>
      <c r="G178" s="4">
        <v>15.59</v>
      </c>
      <c r="H178" s="5">
        <v>79202500</v>
      </c>
      <c r="I178" s="29">
        <v>15.39</v>
      </c>
      <c r="K178" s="47">
        <f t="shared" si="28"/>
        <v>0.9871712636305324</v>
      </c>
      <c r="L178" s="23">
        <f t="shared" si="29"/>
        <v>79202.5</v>
      </c>
      <c r="M178" s="41"/>
      <c r="N178" s="48">
        <f ca="1">IF($K178&lt;&gt;"",PRODUCT($K178:OFFSET($K178,-N$1,0))-1,"")</f>
        <v>-0.006455777921239414</v>
      </c>
      <c r="O178" s="48">
        <f ca="1">IF($K178&lt;&gt;"",PRODUCT($K178:OFFSET($K178,-O$1,0))-1,"")</f>
        <v>-0.01028938906752408</v>
      </c>
      <c r="P178" s="48">
        <f ca="1">IF($K178&lt;&gt;"",PRODUCT($K178:OFFSET($K178,-P$1,0))-1,"")</f>
        <v>-0.022857142857142798</v>
      </c>
      <c r="Q178" s="48">
        <f ca="1">IF($K178&lt;&gt;"",PRODUCT($K178:OFFSET($K178,-Q$1,0))-1,"")</f>
        <v>-0.020992366412213803</v>
      </c>
      <c r="R178" s="48">
        <f ca="1">IF($K178&lt;&gt;"",PRODUCT($K178:OFFSET($K178,-R$1,0))-1,"")</f>
        <v>-0.0012978585334199044</v>
      </c>
      <c r="S178" s="41"/>
      <c r="T178" s="48"/>
      <c r="U178" s="74">
        <f t="shared" si="35"/>
      </c>
      <c r="V178" s="74">
        <f t="shared" si="36"/>
      </c>
      <c r="W178" s="74">
        <f t="shared" si="37"/>
        <v>1</v>
      </c>
      <c r="X178" s="74">
        <f t="shared" si="38"/>
        <v>1</v>
      </c>
      <c r="Y178" s="74">
        <f t="shared" si="39"/>
      </c>
      <c r="Z178" s="41"/>
      <c r="AA178" s="74">
        <f t="shared" si="30"/>
      </c>
      <c r="AB178" s="74">
        <f t="shared" si="31"/>
      </c>
      <c r="AC178" s="74">
        <f t="shared" si="32"/>
        <v>1</v>
      </c>
      <c r="AD178" s="74">
        <f t="shared" si="33"/>
        <v>1</v>
      </c>
      <c r="AE178" s="74">
        <f t="shared" si="34"/>
      </c>
    </row>
    <row r="179" spans="1:31" ht="12.75">
      <c r="A179" s="9">
        <f t="shared" si="27"/>
        <v>172</v>
      </c>
      <c r="C179" s="3">
        <v>40168</v>
      </c>
      <c r="D179" s="4">
        <v>15.69</v>
      </c>
      <c r="E179" s="4">
        <v>15.79</v>
      </c>
      <c r="F179" s="4">
        <v>15.54</v>
      </c>
      <c r="G179" s="4">
        <v>15.57</v>
      </c>
      <c r="H179" s="5">
        <v>53132700</v>
      </c>
      <c r="I179" s="29">
        <v>15.37</v>
      </c>
      <c r="K179" s="47">
        <f t="shared" si="28"/>
        <v>0.9987004548408056</v>
      </c>
      <c r="L179" s="23">
        <f t="shared" si="29"/>
        <v>53132.7</v>
      </c>
      <c r="M179" s="41"/>
      <c r="N179" s="48">
        <f ca="1">IF($K179&lt;&gt;"",PRODUCT($K179:OFFSET($K179,-N$1,0))-1,"")</f>
        <v>-0.014111610006414477</v>
      </c>
      <c r="O179" s="48">
        <f ca="1">IF($K179&lt;&gt;"",PRODUCT($K179:OFFSET($K179,-O$1,0))-1,"")</f>
        <v>-0.007746933505487386</v>
      </c>
      <c r="P179" s="48">
        <f ca="1">IF($K179&lt;&gt;"",PRODUCT($K179:OFFSET($K179,-P$1,0))-1,"")</f>
        <v>-0.011575562700964714</v>
      </c>
      <c r="Q179" s="48">
        <f ca="1">IF($K179&lt;&gt;"",PRODUCT($K179:OFFSET($K179,-Q$1,0))-1,"")</f>
        <v>-0.02412698412698422</v>
      </c>
      <c r="R179" s="48">
        <f ca="1">IF($K179&lt;&gt;"",PRODUCT($K179:OFFSET($K179,-R$1,0))-1,"")</f>
        <v>-0.022264631043257155</v>
      </c>
      <c r="S179" s="41"/>
      <c r="T179" s="48"/>
      <c r="U179" s="74">
        <f t="shared" si="35"/>
      </c>
      <c r="V179" s="74">
        <f t="shared" si="36"/>
      </c>
      <c r="W179" s="74">
        <f t="shared" si="37"/>
      </c>
      <c r="X179" s="74">
        <f t="shared" si="38"/>
        <v>1</v>
      </c>
      <c r="Y179" s="74">
        <f t="shared" si="39"/>
        <v>1</v>
      </c>
      <c r="Z179" s="41"/>
      <c r="AA179" s="74">
        <f t="shared" si="30"/>
      </c>
      <c r="AB179" s="74">
        <f t="shared" si="31"/>
      </c>
      <c r="AC179" s="74">
        <f t="shared" si="32"/>
      </c>
      <c r="AD179" s="74">
        <f t="shared" si="33"/>
        <v>1</v>
      </c>
      <c r="AE179" s="74">
        <f t="shared" si="34"/>
        <v>1</v>
      </c>
    </row>
    <row r="180" spans="1:31" ht="12.75">
      <c r="A180" s="9">
        <f t="shared" si="27"/>
        <v>173</v>
      </c>
      <c r="C180" s="3">
        <v>40169</v>
      </c>
      <c r="D180" s="4">
        <v>15.57</v>
      </c>
      <c r="E180" s="4">
        <v>15.69</v>
      </c>
      <c r="F180" s="4">
        <v>15.43</v>
      </c>
      <c r="G180" s="4">
        <v>15.48</v>
      </c>
      <c r="H180" s="5">
        <v>48167300</v>
      </c>
      <c r="I180" s="29">
        <v>15.28</v>
      </c>
      <c r="K180" s="47">
        <f t="shared" si="28"/>
        <v>0.9941444372153546</v>
      </c>
      <c r="L180" s="23">
        <f t="shared" si="29"/>
        <v>48167.3</v>
      </c>
      <c r="M180" s="41"/>
      <c r="N180" s="48">
        <f ca="1">IF($K180&lt;&gt;"",PRODUCT($K180:OFFSET($K180,-N$1,0))-1,"")</f>
        <v>-0.007147498375568606</v>
      </c>
      <c r="O180" s="48">
        <f ca="1">IF($K180&lt;&gt;"",PRODUCT($K180:OFFSET($K180,-O$1,0))-1,"")</f>
        <v>-0.019884541372674924</v>
      </c>
      <c r="P180" s="48">
        <f ca="1">IF($K180&lt;&gt;"",PRODUCT($K180:OFFSET($K180,-P$1,0))-1,"")</f>
        <v>-0.01355713363460287</v>
      </c>
      <c r="Q180" s="48">
        <f ca="1">IF($K180&lt;&gt;"",PRODUCT($K180:OFFSET($K180,-Q$1,0))-1,"")</f>
        <v>-0.017363344051447016</v>
      </c>
      <c r="R180" s="48">
        <f ca="1">IF($K180&lt;&gt;"",PRODUCT($K180:OFFSET($K180,-R$1,0))-1,"")</f>
        <v>-0.02984126984126989</v>
      </c>
      <c r="S180" s="41"/>
      <c r="T180" s="48"/>
      <c r="U180" s="74">
        <f t="shared" si="35"/>
      </c>
      <c r="V180" s="74">
        <f t="shared" si="36"/>
      </c>
      <c r="W180" s="74">
        <f t="shared" si="37"/>
      </c>
      <c r="X180" s="74">
        <f t="shared" si="38"/>
      </c>
      <c r="Y180" s="74">
        <f t="shared" si="39"/>
        <v>1</v>
      </c>
      <c r="Z180" s="41"/>
      <c r="AA180" s="74">
        <f t="shared" si="30"/>
      </c>
      <c r="AB180" s="74">
        <f t="shared" si="31"/>
      </c>
      <c r="AC180" s="74">
        <f t="shared" si="32"/>
      </c>
      <c r="AD180" s="74">
        <f t="shared" si="33"/>
      </c>
      <c r="AE180" s="74">
        <f t="shared" si="34"/>
        <v>1</v>
      </c>
    </row>
    <row r="181" spans="1:31" ht="12.75">
      <c r="A181" s="9">
        <f t="shared" si="27"/>
        <v>174</v>
      </c>
      <c r="C181" s="3">
        <v>40170</v>
      </c>
      <c r="D181" s="4">
        <v>15.46</v>
      </c>
      <c r="E181" s="4">
        <v>15.48</v>
      </c>
      <c r="F181" s="4">
        <v>15.31</v>
      </c>
      <c r="G181" s="4">
        <v>15.41</v>
      </c>
      <c r="H181" s="5">
        <v>42340800</v>
      </c>
      <c r="I181" s="29">
        <v>15.31</v>
      </c>
      <c r="K181" s="47">
        <f t="shared" si="28"/>
        <v>1.0019633507853405</v>
      </c>
      <c r="L181" s="23">
        <f t="shared" si="29"/>
        <v>42340.8</v>
      </c>
      <c r="M181" s="41"/>
      <c r="N181" s="48">
        <f ca="1">IF($K181&lt;&gt;"",PRODUCT($K181:OFFSET($K181,-N$1,0))-1,"")</f>
        <v>-0.0039037085230967383</v>
      </c>
      <c r="O181" s="48">
        <f ca="1">IF($K181&lt;&gt;"",PRODUCT($K181:OFFSET($K181,-O$1,0))-1,"")</f>
        <v>-0.005198180636777017</v>
      </c>
      <c r="P181" s="48">
        <f ca="1">IF($K181&lt;&gt;"",PRODUCT($K181:OFFSET($K181,-P$1,0))-1,"")</f>
        <v>-0.017960230917254627</v>
      </c>
      <c r="Q181" s="48">
        <f ca="1">IF($K181&lt;&gt;"",PRODUCT($K181:OFFSET($K181,-Q$1,0))-1,"")</f>
        <v>-0.011620400258230856</v>
      </c>
      <c r="R181" s="48">
        <f ca="1">IF($K181&lt;&gt;"",PRODUCT($K181:OFFSET($K181,-R$1,0))-1,"")</f>
        <v>-0.015434083601286064</v>
      </c>
      <c r="S181" s="41"/>
      <c r="T181" s="48"/>
      <c r="U181" s="74">
        <f t="shared" si="35"/>
      </c>
      <c r="V181" s="74">
        <f t="shared" si="36"/>
      </c>
      <c r="W181" s="74">
        <f t="shared" si="37"/>
      </c>
      <c r="X181" s="74">
        <f t="shared" si="38"/>
      </c>
      <c r="Y181" s="74">
        <f t="shared" si="39"/>
      </c>
      <c r="Z181" s="41"/>
      <c r="AA181" s="74">
        <f t="shared" si="30"/>
      </c>
      <c r="AB181" s="74">
        <f t="shared" si="31"/>
      </c>
      <c r="AC181" s="74">
        <f t="shared" si="32"/>
      </c>
      <c r="AD181" s="74">
        <f t="shared" si="33"/>
      </c>
      <c r="AE181" s="74">
        <f t="shared" si="34"/>
      </c>
    </row>
    <row r="182" spans="1:31" ht="12.75">
      <c r="A182" s="9">
        <f t="shared" si="27"/>
        <v>175</v>
      </c>
      <c r="C182" s="3">
        <v>40171</v>
      </c>
      <c r="D182" s="4">
        <v>15.38</v>
      </c>
      <c r="E182" s="4">
        <v>15.48</v>
      </c>
      <c r="F182" s="4">
        <v>15.36</v>
      </c>
      <c r="G182" s="4">
        <v>15.44</v>
      </c>
      <c r="H182" s="5">
        <v>18580200</v>
      </c>
      <c r="I182" s="29">
        <v>15.34</v>
      </c>
      <c r="K182" s="47">
        <f t="shared" si="28"/>
        <v>1.0019595035924231</v>
      </c>
      <c r="L182" s="23">
        <f t="shared" si="29"/>
        <v>18580.2</v>
      </c>
      <c r="M182" s="41"/>
      <c r="N182" s="48">
        <f ca="1">IF($K182&lt;&gt;"",PRODUCT($K182:OFFSET($K182,-N$1,0))-1,"")</f>
        <v>0.003926701570680757</v>
      </c>
      <c r="O182" s="48">
        <f ca="1">IF($K182&lt;&gt;"",PRODUCT($K182:OFFSET($K182,-O$1,0))-1,"")</f>
        <v>-0.0019518542615484247</v>
      </c>
      <c r="P182" s="48">
        <f ca="1">IF($K182&lt;&gt;"",PRODUCT($K182:OFFSET($K182,-P$1,0))-1,"")</f>
        <v>-0.0032488628979857603</v>
      </c>
      <c r="Q182" s="48">
        <f ca="1">IF($K182&lt;&gt;"",PRODUCT($K182:OFFSET($K182,-Q$1,0))-1,"")</f>
        <v>-0.016035920461834552</v>
      </c>
      <c r="R182" s="48">
        <f ca="1">IF($K182&lt;&gt;"",PRODUCT($K182:OFFSET($K182,-R$1,0))-1,"")</f>
        <v>-0.009683666881859065</v>
      </c>
      <c r="S182" s="41"/>
      <c r="T182" s="48"/>
      <c r="U182" s="74">
        <f t="shared" si="35"/>
      </c>
      <c r="V182" s="74">
        <f t="shared" si="36"/>
      </c>
      <c r="W182" s="74">
        <f t="shared" si="37"/>
      </c>
      <c r="X182" s="74">
        <f t="shared" si="38"/>
      </c>
      <c r="Y182" s="74">
        <f t="shared" si="39"/>
      </c>
      <c r="Z182" s="41"/>
      <c r="AA182" s="74">
        <f t="shared" si="30"/>
      </c>
      <c r="AB182" s="74">
        <f t="shared" si="31"/>
      </c>
      <c r="AC182" s="74">
        <f t="shared" si="32"/>
      </c>
      <c r="AD182" s="74">
        <f t="shared" si="33"/>
      </c>
      <c r="AE182" s="74">
        <f t="shared" si="34"/>
      </c>
    </row>
    <row r="183" spans="1:31" ht="12.75">
      <c r="A183" s="9">
        <f t="shared" si="27"/>
        <v>176</v>
      </c>
      <c r="C183" s="3">
        <v>40175</v>
      </c>
      <c r="D183" s="4">
        <v>15.38</v>
      </c>
      <c r="E183" s="4">
        <v>15.43</v>
      </c>
      <c r="F183" s="4">
        <v>15.26</v>
      </c>
      <c r="G183" s="4">
        <v>15.34</v>
      </c>
      <c r="H183" s="5">
        <v>45744800</v>
      </c>
      <c r="I183" s="29">
        <v>15.24</v>
      </c>
      <c r="K183" s="47">
        <f t="shared" si="28"/>
        <v>0.9934810951760105</v>
      </c>
      <c r="L183" s="23">
        <f t="shared" si="29"/>
        <v>45744.8</v>
      </c>
      <c r="M183" s="41"/>
      <c r="N183" s="48">
        <f ca="1">IF($K183&lt;&gt;"",PRODUCT($K183:OFFSET($K183,-N$1,0))-1,"")</f>
        <v>-0.004572175048987659</v>
      </c>
      <c r="O183" s="48">
        <f ca="1">IF($K183&lt;&gt;"",PRODUCT($K183:OFFSET($K183,-O$1,0))-1,"")</f>
        <v>-0.002617801047120283</v>
      </c>
      <c r="P183" s="48">
        <f ca="1">IF($K183&lt;&gt;"",PRODUCT($K183:OFFSET($K183,-P$1,0))-1,"")</f>
        <v>-0.008458035133376618</v>
      </c>
      <c r="Q183" s="48">
        <f ca="1">IF($K183&lt;&gt;"",PRODUCT($K183:OFFSET($K183,-Q$1,0))-1,"")</f>
        <v>-0.00974658869395717</v>
      </c>
      <c r="R183" s="48">
        <f ca="1">IF($K183&lt;&gt;"",PRODUCT($K183:OFFSET($K183,-R$1,0))-1,"")</f>
        <v>-0.022450288646568284</v>
      </c>
      <c r="S183" s="41"/>
      <c r="T183" s="48"/>
      <c r="U183" s="74">
        <f t="shared" si="35"/>
      </c>
      <c r="V183" s="74">
        <f t="shared" si="36"/>
      </c>
      <c r="W183" s="74">
        <f t="shared" si="37"/>
      </c>
      <c r="X183" s="74">
        <f t="shared" si="38"/>
      </c>
      <c r="Y183" s="74">
        <f t="shared" si="39"/>
        <v>1</v>
      </c>
      <c r="Z183" s="41"/>
      <c r="AA183" s="74">
        <f t="shared" si="30"/>
      </c>
      <c r="AB183" s="74">
        <f t="shared" si="31"/>
      </c>
      <c r="AC183" s="74">
        <f t="shared" si="32"/>
      </c>
      <c r="AD183" s="74">
        <f t="shared" si="33"/>
      </c>
      <c r="AE183" s="74">
        <f t="shared" si="34"/>
        <v>1</v>
      </c>
    </row>
    <row r="184" spans="1:31" ht="12.75">
      <c r="A184" s="9">
        <f t="shared" si="27"/>
        <v>177</v>
      </c>
      <c r="C184" s="3">
        <v>40176</v>
      </c>
      <c r="D184" s="4">
        <v>15.36</v>
      </c>
      <c r="E184" s="4">
        <v>15.53</v>
      </c>
      <c r="F184" s="4">
        <v>15.3</v>
      </c>
      <c r="G184" s="4">
        <v>15.44</v>
      </c>
      <c r="H184" s="5">
        <v>48387300</v>
      </c>
      <c r="I184" s="29">
        <v>15.34</v>
      </c>
      <c r="K184" s="47">
        <f t="shared" si="28"/>
        <v>1.0065616797900263</v>
      </c>
      <c r="L184" s="23">
        <f t="shared" si="29"/>
        <v>48387.3</v>
      </c>
      <c r="M184" s="41"/>
      <c r="N184" s="48">
        <f ca="1">IF($K184&lt;&gt;"",PRODUCT($K184:OFFSET($K184,-N$1,0))-1,"")</f>
        <v>0</v>
      </c>
      <c r="O184" s="48">
        <f ca="1">IF($K184&lt;&gt;"",PRODUCT($K184:OFFSET($K184,-O$1,0))-1,"")</f>
        <v>0.0019595035924231397</v>
      </c>
      <c r="P184" s="48">
        <f ca="1">IF($K184&lt;&gt;"",PRODUCT($K184:OFFSET($K184,-P$1,0))-1,"")</f>
        <v>0.003926701570680757</v>
      </c>
      <c r="Q184" s="48">
        <f ca="1">IF($K184&lt;&gt;"",PRODUCT($K184:OFFSET($K184,-Q$1,0))-1,"")</f>
        <v>-0.0019518542615483137</v>
      </c>
      <c r="R184" s="48">
        <f ca="1">IF($K184&lt;&gt;"",PRODUCT($K184:OFFSET($K184,-R$1,0))-1,"")</f>
        <v>-0.0032488628979856493</v>
      </c>
      <c r="S184" s="41"/>
      <c r="T184" s="48"/>
      <c r="U184" s="74">
        <f t="shared" si="35"/>
      </c>
      <c r="V184" s="74">
        <f t="shared" si="36"/>
      </c>
      <c r="W184" s="74">
        <f t="shared" si="37"/>
      </c>
      <c r="X184" s="74">
        <f t="shared" si="38"/>
      </c>
      <c r="Y184" s="74">
        <f t="shared" si="39"/>
      </c>
      <c r="Z184" s="41"/>
      <c r="AA184" s="74">
        <f t="shared" si="30"/>
      </c>
      <c r="AB184" s="74">
        <f t="shared" si="31"/>
      </c>
      <c r="AC184" s="74">
        <f t="shared" si="32"/>
      </c>
      <c r="AD184" s="74">
        <f t="shared" si="33"/>
      </c>
      <c r="AE184" s="74">
        <f t="shared" si="34"/>
      </c>
    </row>
    <row r="185" spans="1:31" ht="12.75">
      <c r="A185" s="9">
        <f t="shared" si="27"/>
        <v>178</v>
      </c>
      <c r="C185" s="3">
        <v>40177</v>
      </c>
      <c r="D185" s="4">
        <v>15.3</v>
      </c>
      <c r="E185" s="4">
        <v>15.37</v>
      </c>
      <c r="F185" s="4">
        <v>15.26</v>
      </c>
      <c r="G185" s="4">
        <v>15.35</v>
      </c>
      <c r="H185" s="5">
        <v>44950100</v>
      </c>
      <c r="I185" s="29">
        <v>15.25</v>
      </c>
      <c r="K185" s="47">
        <f t="shared" si="28"/>
        <v>0.9941329856584094</v>
      </c>
      <c r="L185" s="23">
        <f t="shared" si="29"/>
        <v>44950.1</v>
      </c>
      <c r="M185" s="41"/>
      <c r="N185" s="48">
        <f ca="1">IF($K185&lt;&gt;"",PRODUCT($K185:OFFSET($K185,-N$1,0))-1,"")</f>
        <v>0.0006561679790026975</v>
      </c>
      <c r="O185" s="48">
        <f ca="1">IF($K185&lt;&gt;"",PRODUCT($K185:OFFSET($K185,-O$1,0))-1,"")</f>
        <v>-0.005867014341590648</v>
      </c>
      <c r="P185" s="48">
        <f ca="1">IF($K185&lt;&gt;"",PRODUCT($K185:OFFSET($K185,-P$1,0))-1,"")</f>
        <v>-0.003919007184846612</v>
      </c>
      <c r="Q185" s="48">
        <f ca="1">IF($K185&lt;&gt;"",PRODUCT($K185:OFFSET($K185,-Q$1,0))-1,"")</f>
        <v>-0.0019633507853402676</v>
      </c>
      <c r="R185" s="48">
        <f ca="1">IF($K185&lt;&gt;"",PRODUCT($K185:OFFSET($K185,-R$1,0))-1,"")</f>
        <v>-0.00780741704619381</v>
      </c>
      <c r="S185" s="41"/>
      <c r="T185" s="48"/>
      <c r="U185" s="74">
        <f t="shared" si="35"/>
      </c>
      <c r="V185" s="74">
        <f t="shared" si="36"/>
      </c>
      <c r="W185" s="74">
        <f t="shared" si="37"/>
      </c>
      <c r="X185" s="74">
        <f t="shared" si="38"/>
      </c>
      <c r="Y185" s="74">
        <f t="shared" si="39"/>
      </c>
      <c r="Z185" s="41"/>
      <c r="AA185" s="74">
        <f t="shared" si="30"/>
      </c>
      <c r="AB185" s="74">
        <f t="shared" si="31"/>
      </c>
      <c r="AC185" s="74">
        <f t="shared" si="32"/>
      </c>
      <c r="AD185" s="74">
        <f t="shared" si="33"/>
      </c>
      <c r="AE185" s="74">
        <f t="shared" si="34"/>
      </c>
    </row>
    <row r="186" spans="1:31" ht="12.75">
      <c r="A186" s="9">
        <f t="shared" si="27"/>
        <v>179</v>
      </c>
      <c r="C186" s="3">
        <v>40178</v>
      </c>
      <c r="D186" s="4">
        <v>15.27</v>
      </c>
      <c r="E186" s="4">
        <v>15.34</v>
      </c>
      <c r="F186" s="4">
        <v>15.13</v>
      </c>
      <c r="G186" s="4">
        <v>15.13</v>
      </c>
      <c r="H186" s="5">
        <v>44531600</v>
      </c>
      <c r="I186" s="29">
        <v>15.04</v>
      </c>
      <c r="K186" s="47">
        <f t="shared" si="28"/>
        <v>0.9862295081967213</v>
      </c>
      <c r="L186" s="23">
        <f t="shared" si="29"/>
        <v>44531.6</v>
      </c>
      <c r="M186" s="41"/>
      <c r="N186" s="48">
        <f ca="1">IF($K186&lt;&gt;"",PRODUCT($K186:OFFSET($K186,-N$1,0))-1,"")</f>
        <v>-0.019556714471968828</v>
      </c>
      <c r="O186" s="48">
        <f ca="1">IF($K186&lt;&gt;"",PRODUCT($K186:OFFSET($K186,-O$1,0))-1,"")</f>
        <v>-0.013123359580052396</v>
      </c>
      <c r="P186" s="48">
        <f ca="1">IF($K186&lt;&gt;"",PRODUCT($K186:OFFSET($K186,-P$1,0))-1,"")</f>
        <v>-0.019556714471968828</v>
      </c>
      <c r="Q186" s="48">
        <f ca="1">IF($K186&lt;&gt;"",PRODUCT($K186:OFFSET($K186,-Q$1,0))-1,"")</f>
        <v>-0.017635532331809367</v>
      </c>
      <c r="R186" s="48">
        <f ca="1">IF($K186&lt;&gt;"",PRODUCT($K186:OFFSET($K186,-R$1,0))-1,"")</f>
        <v>-0.015706806282722474</v>
      </c>
      <c r="S186" s="41"/>
      <c r="T186" s="48"/>
      <c r="U186" s="74">
        <f t="shared" si="35"/>
      </c>
      <c r="V186" s="74">
        <f t="shared" si="36"/>
      </c>
      <c r="W186" s="74">
        <f t="shared" si="37"/>
      </c>
      <c r="X186" s="74">
        <f t="shared" si="38"/>
      </c>
      <c r="Y186" s="74">
        <f t="shared" si="39"/>
      </c>
      <c r="Z186" s="41"/>
      <c r="AA186" s="74">
        <f t="shared" si="30"/>
      </c>
      <c r="AB186" s="74">
        <f t="shared" si="31"/>
      </c>
      <c r="AC186" s="74">
        <f t="shared" si="32"/>
      </c>
      <c r="AD186" s="74">
        <f t="shared" si="33"/>
      </c>
      <c r="AE186" s="74">
        <f t="shared" si="34"/>
      </c>
    </row>
    <row r="187" spans="1:31" ht="12.75">
      <c r="A187" s="9">
        <f t="shared" si="27"/>
        <v>180</v>
      </c>
      <c r="C187" s="3">
        <v>40182</v>
      </c>
      <c r="D187" s="4">
        <v>15.22</v>
      </c>
      <c r="E187" s="4">
        <v>15.64</v>
      </c>
      <c r="F187" s="4">
        <v>15.15</v>
      </c>
      <c r="G187" s="4">
        <v>15.45</v>
      </c>
      <c r="H187" s="5">
        <v>67079900</v>
      </c>
      <c r="I187" s="29">
        <v>15.35</v>
      </c>
      <c r="K187" s="47">
        <f t="shared" si="28"/>
        <v>1.0206117021276595</v>
      </c>
      <c r="L187" s="23">
        <f t="shared" si="29"/>
        <v>67079.9</v>
      </c>
      <c r="M187" s="41"/>
      <c r="N187" s="48">
        <f ca="1">IF($K187&lt;&gt;"",PRODUCT($K187:OFFSET($K187,-N$1,0))-1,"")</f>
        <v>0.006557377049180246</v>
      </c>
      <c r="O187" s="48">
        <f ca="1">IF($K187&lt;&gt;"",PRODUCT($K187:OFFSET($K187,-O$1,0))-1,"")</f>
        <v>0.0006518904823986649</v>
      </c>
      <c r="P187" s="48">
        <f ca="1">IF($K187&lt;&gt;"",PRODUCT($K187:OFFSET($K187,-P$1,0))-1,"")</f>
        <v>0.007217847769029007</v>
      </c>
      <c r="Q187" s="48">
        <f ca="1">IF($K187&lt;&gt;"",PRODUCT($K187:OFFSET($K187,-Q$1,0))-1,"")</f>
        <v>0.0006518904823986649</v>
      </c>
      <c r="R187" s="48">
        <f ca="1">IF($K187&lt;&gt;"",PRODUCT($K187:OFFSET($K187,-R$1,0))-1,"")</f>
        <v>0.002612671456564186</v>
      </c>
      <c r="S187" s="41"/>
      <c r="T187" s="48"/>
      <c r="U187" s="74">
        <f t="shared" si="35"/>
      </c>
      <c r="V187" s="74">
        <f t="shared" si="36"/>
      </c>
      <c r="W187" s="74">
        <f t="shared" si="37"/>
      </c>
      <c r="X187" s="74">
        <f t="shared" si="38"/>
      </c>
      <c r="Y187" s="74">
        <f t="shared" si="39"/>
      </c>
      <c r="Z187" s="41"/>
      <c r="AA187" s="74">
        <f t="shared" si="30"/>
      </c>
      <c r="AB187" s="74">
        <f t="shared" si="31"/>
      </c>
      <c r="AC187" s="74">
        <f t="shared" si="32"/>
      </c>
      <c r="AD187" s="74">
        <f t="shared" si="33"/>
      </c>
      <c r="AE187" s="74">
        <f t="shared" si="34"/>
      </c>
    </row>
    <row r="188" spans="1:31" ht="12.75">
      <c r="A188" s="9">
        <f t="shared" si="27"/>
        <v>181</v>
      </c>
      <c r="C188" s="3">
        <v>40183</v>
      </c>
      <c r="D188" s="4">
        <v>15.46</v>
      </c>
      <c r="E188" s="4">
        <v>15.67</v>
      </c>
      <c r="F188" s="4">
        <v>15.45</v>
      </c>
      <c r="G188" s="4">
        <v>15.53</v>
      </c>
      <c r="H188" s="5">
        <v>64550600</v>
      </c>
      <c r="I188" s="29">
        <v>15.43</v>
      </c>
      <c r="K188" s="47">
        <f t="shared" si="28"/>
        <v>1.0052117263843647</v>
      </c>
      <c r="L188" s="23">
        <f t="shared" si="29"/>
        <v>64550.6</v>
      </c>
      <c r="M188" s="41"/>
      <c r="N188" s="48">
        <f ca="1">IF($K188&lt;&gt;"",PRODUCT($K188:OFFSET($K188,-N$1,0))-1,"")</f>
        <v>0.02593085106382964</v>
      </c>
      <c r="O188" s="48">
        <f ca="1">IF($K188&lt;&gt;"",PRODUCT($K188:OFFSET($K188,-O$1,0))-1,"")</f>
        <v>0.011803278688524488</v>
      </c>
      <c r="P188" s="48">
        <f ca="1">IF($K188&lt;&gt;"",PRODUCT($K188:OFFSET($K188,-P$1,0))-1,"")</f>
        <v>0.005867014341590204</v>
      </c>
      <c r="Q188" s="48">
        <f ca="1">IF($K188&lt;&gt;"",PRODUCT($K188:OFFSET($K188,-Q$1,0))-1,"")</f>
        <v>0.01246719160104992</v>
      </c>
      <c r="R188" s="48">
        <f ca="1">IF($K188&lt;&gt;"",PRODUCT($K188:OFFSET($K188,-R$1,0))-1,"")</f>
        <v>0.005867014341590204</v>
      </c>
      <c r="S188" s="41"/>
      <c r="T188" s="48"/>
      <c r="U188" s="74">
        <f t="shared" si="35"/>
      </c>
      <c r="V188" s="74">
        <f t="shared" si="36"/>
      </c>
      <c r="W188" s="74">
        <f t="shared" si="37"/>
      </c>
      <c r="X188" s="74">
        <f t="shared" si="38"/>
      </c>
      <c r="Y188" s="74">
        <f t="shared" si="39"/>
      </c>
      <c r="Z188" s="41"/>
      <c r="AA188" s="74">
        <f t="shared" si="30"/>
        <v>1</v>
      </c>
      <c r="AB188" s="74">
        <f t="shared" si="31"/>
      </c>
      <c r="AC188" s="74">
        <f t="shared" si="32"/>
      </c>
      <c r="AD188" s="74">
        <f t="shared" si="33"/>
      </c>
      <c r="AE188" s="74">
        <f t="shared" si="34"/>
      </c>
    </row>
    <row r="189" spans="1:31" ht="12.75">
      <c r="A189" s="9">
        <f t="shared" si="27"/>
        <v>182</v>
      </c>
      <c r="C189" s="3">
        <v>40184</v>
      </c>
      <c r="D189" s="4">
        <v>15.53</v>
      </c>
      <c r="E189" s="4">
        <v>15.62</v>
      </c>
      <c r="F189" s="4">
        <v>15.44</v>
      </c>
      <c r="G189" s="4">
        <v>15.45</v>
      </c>
      <c r="H189" s="5">
        <v>55464900</v>
      </c>
      <c r="I189" s="29">
        <v>15.35</v>
      </c>
      <c r="K189" s="47">
        <f t="shared" si="28"/>
        <v>0.9948152948801037</v>
      </c>
      <c r="L189" s="23">
        <f t="shared" si="29"/>
        <v>55464.9</v>
      </c>
      <c r="M189" s="41"/>
      <c r="N189" s="48">
        <f ca="1">IF($K189&lt;&gt;"",PRODUCT($K189:OFFSET($K189,-N$1,0))-1,"")</f>
        <v>-1.1102230246251565E-16</v>
      </c>
      <c r="O189" s="48">
        <f ca="1">IF($K189&lt;&gt;"",PRODUCT($K189:OFFSET($K189,-O$1,0))-1,"")</f>
        <v>0.020611702127659504</v>
      </c>
      <c r="P189" s="48">
        <f ca="1">IF($K189&lt;&gt;"",PRODUCT($K189:OFFSET($K189,-P$1,0))-1,"")</f>
        <v>0.006557377049180246</v>
      </c>
      <c r="Q189" s="48">
        <f ca="1">IF($K189&lt;&gt;"",PRODUCT($K189:OFFSET($K189,-Q$1,0))-1,"")</f>
        <v>0.0006518904823984428</v>
      </c>
      <c r="R189" s="48">
        <f ca="1">IF($K189&lt;&gt;"",PRODUCT($K189:OFFSET($K189,-R$1,0))-1,"")</f>
        <v>0.007217847769029007</v>
      </c>
      <c r="S189" s="41"/>
      <c r="T189" s="48"/>
      <c r="U189" s="74">
        <f t="shared" si="35"/>
      </c>
      <c r="V189" s="74">
        <f t="shared" si="36"/>
        <v>1</v>
      </c>
      <c r="W189" s="74">
        <f t="shared" si="37"/>
      </c>
      <c r="X189" s="74">
        <f t="shared" si="38"/>
      </c>
      <c r="Y189" s="74">
        <f t="shared" si="39"/>
      </c>
      <c r="Z189" s="41"/>
      <c r="AA189" s="74">
        <f t="shared" si="30"/>
      </c>
      <c r="AB189" s="74">
        <f t="shared" si="31"/>
        <v>1</v>
      </c>
      <c r="AC189" s="74">
        <f t="shared" si="32"/>
      </c>
      <c r="AD189" s="74">
        <f t="shared" si="33"/>
      </c>
      <c r="AE189" s="74">
        <f t="shared" si="34"/>
      </c>
    </row>
    <row r="190" spans="1:31" ht="12.75">
      <c r="A190" s="9">
        <f t="shared" si="27"/>
        <v>183</v>
      </c>
      <c r="C190" s="3">
        <v>40185</v>
      </c>
      <c r="D190" s="4">
        <v>15.48</v>
      </c>
      <c r="E190" s="4">
        <v>16.48</v>
      </c>
      <c r="F190" s="4">
        <v>15.43</v>
      </c>
      <c r="G190" s="4">
        <v>16.25</v>
      </c>
      <c r="H190" s="5">
        <v>185472300</v>
      </c>
      <c r="I190" s="29">
        <v>16.15</v>
      </c>
      <c r="K190" s="47">
        <f t="shared" si="28"/>
        <v>1.0521172638436482</v>
      </c>
      <c r="L190" s="23">
        <f t="shared" si="29"/>
        <v>185472.3</v>
      </c>
      <c r="M190" s="41"/>
      <c r="N190" s="48">
        <f ca="1">IF($K190&lt;&gt;"",PRODUCT($K190:OFFSET($K190,-N$1,0))-1,"")</f>
        <v>0.04666234607906672</v>
      </c>
      <c r="O190" s="48">
        <f ca="1">IF($K190&lt;&gt;"",PRODUCT($K190:OFFSET($K190,-O$1,0))-1,"")</f>
        <v>0.05211726384364801</v>
      </c>
      <c r="P190" s="48">
        <f ca="1">IF($K190&lt;&gt;"",PRODUCT($K190:OFFSET($K190,-P$1,0))-1,"")</f>
        <v>0.07380319148936154</v>
      </c>
      <c r="Q190" s="48">
        <f ca="1">IF($K190&lt;&gt;"",PRODUCT($K190:OFFSET($K190,-Q$1,0))-1,"")</f>
        <v>0.05901639344262288</v>
      </c>
      <c r="R190" s="48">
        <f ca="1">IF($K190&lt;&gt;"",PRODUCT($K190:OFFSET($K190,-R$1,0))-1,"")</f>
        <v>0.05280312907431495</v>
      </c>
      <c r="S190" s="41"/>
      <c r="T190" s="48"/>
      <c r="U190" s="74">
        <f t="shared" si="35"/>
        <v>1</v>
      </c>
      <c r="V190" s="74">
        <f t="shared" si="36"/>
        <v>1</v>
      </c>
      <c r="W190" s="74">
        <f t="shared" si="37"/>
        <v>1</v>
      </c>
      <c r="X190" s="74">
        <f t="shared" si="38"/>
        <v>1</v>
      </c>
      <c r="Y190" s="74">
        <f t="shared" si="39"/>
        <v>1</v>
      </c>
      <c r="Z190" s="41"/>
      <c r="AA190" s="74">
        <f t="shared" si="30"/>
        <v>1</v>
      </c>
      <c r="AB190" s="74">
        <f t="shared" si="31"/>
        <v>1</v>
      </c>
      <c r="AC190" s="74">
        <f t="shared" si="32"/>
        <v>1</v>
      </c>
      <c r="AD190" s="74">
        <f t="shared" si="33"/>
        <v>1</v>
      </c>
      <c r="AE190" s="74">
        <f t="shared" si="34"/>
        <v>1</v>
      </c>
    </row>
    <row r="191" spans="1:31" ht="12.75">
      <c r="A191" s="9">
        <f t="shared" si="27"/>
        <v>184</v>
      </c>
      <c r="C191" s="3">
        <v>40186</v>
      </c>
      <c r="D191" s="4">
        <v>16.31</v>
      </c>
      <c r="E191" s="4">
        <v>16.69</v>
      </c>
      <c r="F191" s="4">
        <v>16.27</v>
      </c>
      <c r="G191" s="4">
        <v>16.6</v>
      </c>
      <c r="H191" s="5">
        <v>115112600</v>
      </c>
      <c r="I191" s="29">
        <v>16.5</v>
      </c>
      <c r="K191" s="47">
        <f t="shared" si="28"/>
        <v>1.021671826625387</v>
      </c>
      <c r="L191" s="23">
        <f t="shared" si="29"/>
        <v>115112.6</v>
      </c>
      <c r="M191" s="41"/>
      <c r="N191" s="48">
        <f ca="1">IF($K191&lt;&gt;"",PRODUCT($K191:OFFSET($K191,-N$1,0))-1,"")</f>
        <v>0.07491856677524433</v>
      </c>
      <c r="O191" s="48">
        <f ca="1">IF($K191&lt;&gt;"",PRODUCT($K191:OFFSET($K191,-O$1,0))-1,"")</f>
        <v>0.06934543097861301</v>
      </c>
      <c r="P191" s="48">
        <f ca="1">IF($K191&lt;&gt;"",PRODUCT($K191:OFFSET($K191,-P$1,0))-1,"")</f>
        <v>0.07491856677524411</v>
      </c>
      <c r="Q191" s="48">
        <f ca="1">IF($K191&lt;&gt;"",PRODUCT($K191:OFFSET($K191,-Q$1,0))-1,"")</f>
        <v>0.09707446808510634</v>
      </c>
      <c r="R191" s="48">
        <f ca="1">IF($K191&lt;&gt;"",PRODUCT($K191:OFFSET($K191,-R$1,0))-1,"")</f>
        <v>0.08196721311475397</v>
      </c>
      <c r="S191" s="41"/>
      <c r="T191" s="48"/>
      <c r="U191" s="74">
        <f t="shared" si="35"/>
      </c>
      <c r="V191" s="74">
        <f t="shared" si="36"/>
      </c>
      <c r="W191" s="74">
        <f t="shared" si="37"/>
      </c>
      <c r="X191" s="74">
        <f t="shared" si="38"/>
      </c>
      <c r="Y191" s="74">
        <f t="shared" si="39"/>
      </c>
      <c r="Z191" s="41"/>
      <c r="AA191" s="74">
        <f t="shared" si="30"/>
        <v>1</v>
      </c>
      <c r="AB191" s="74">
        <f t="shared" si="31"/>
        <v>1</v>
      </c>
      <c r="AC191" s="74">
        <f t="shared" si="32"/>
        <v>1</v>
      </c>
      <c r="AD191" s="74">
        <f t="shared" si="33"/>
        <v>1</v>
      </c>
      <c r="AE191" s="74">
        <f t="shared" si="34"/>
        <v>1</v>
      </c>
    </row>
    <row r="192" spans="1:31" ht="12.75">
      <c r="A192" s="9">
        <f t="shared" si="27"/>
        <v>185</v>
      </c>
      <c r="C192" s="3">
        <v>40189</v>
      </c>
      <c r="D192" s="4">
        <v>16.83</v>
      </c>
      <c r="E192" s="4">
        <v>16.88</v>
      </c>
      <c r="F192" s="4">
        <v>16.54</v>
      </c>
      <c r="G192" s="4">
        <v>16.76</v>
      </c>
      <c r="H192" s="5">
        <v>76675400</v>
      </c>
      <c r="I192" s="29">
        <v>16.66</v>
      </c>
      <c r="K192" s="47">
        <f t="shared" si="28"/>
        <v>1.0096969696969698</v>
      </c>
      <c r="L192" s="23">
        <f t="shared" si="29"/>
        <v>76675.4</v>
      </c>
      <c r="M192" s="41"/>
      <c r="N192" s="48">
        <f ca="1">IF($K192&lt;&gt;"",PRODUCT($K192:OFFSET($K192,-N$1,0))-1,"")</f>
        <v>0.03157894736842115</v>
      </c>
      <c r="O192" s="48">
        <f ca="1">IF($K192&lt;&gt;"",PRODUCT($K192:OFFSET($K192,-O$1,0))-1,"")</f>
        <v>0.08534201954397402</v>
      </c>
      <c r="P192" s="48">
        <f ca="1">IF($K192&lt;&gt;"",PRODUCT($K192:OFFSET($K192,-P$1,0))-1,"")</f>
        <v>0.07971484121840566</v>
      </c>
      <c r="Q192" s="48">
        <f ca="1">IF($K192&lt;&gt;"",PRODUCT($K192:OFFSET($K192,-Q$1,0))-1,"")</f>
        <v>0.0853420195439738</v>
      </c>
      <c r="R192" s="48">
        <f ca="1">IF($K192&lt;&gt;"",PRODUCT($K192:OFFSET($K192,-R$1,0))-1,"")</f>
        <v>0.10771276595744683</v>
      </c>
      <c r="S192" s="41"/>
      <c r="T192" s="48"/>
      <c r="U192" s="74">
        <f t="shared" si="35"/>
      </c>
      <c r="V192" s="74">
        <f t="shared" si="36"/>
      </c>
      <c r="W192" s="74">
        <f t="shared" si="37"/>
      </c>
      <c r="X192" s="74">
        <f t="shared" si="38"/>
      </c>
      <c r="Y192" s="74">
        <f t="shared" si="39"/>
      </c>
      <c r="Z192" s="41"/>
      <c r="AA192" s="74">
        <f t="shared" si="30"/>
        <v>1</v>
      </c>
      <c r="AB192" s="74">
        <f t="shared" si="31"/>
        <v>1</v>
      </c>
      <c r="AC192" s="74">
        <f t="shared" si="32"/>
        <v>1</v>
      </c>
      <c r="AD192" s="74">
        <f t="shared" si="33"/>
        <v>1</v>
      </c>
      <c r="AE192" s="74">
        <f t="shared" si="34"/>
        <v>1</v>
      </c>
    </row>
    <row r="193" spans="1:31" ht="12.75">
      <c r="A193" s="9">
        <f t="shared" si="27"/>
        <v>186</v>
      </c>
      <c r="C193" s="3">
        <v>40190</v>
      </c>
      <c r="D193" s="4">
        <v>16.58</v>
      </c>
      <c r="E193" s="4">
        <v>16.84</v>
      </c>
      <c r="F193" s="4">
        <v>16.57</v>
      </c>
      <c r="G193" s="4">
        <v>16.77</v>
      </c>
      <c r="H193" s="5">
        <v>64622800</v>
      </c>
      <c r="I193" s="29">
        <v>16.67</v>
      </c>
      <c r="K193" s="47">
        <f t="shared" si="28"/>
        <v>1.0006002400960385</v>
      </c>
      <c r="L193" s="23">
        <f t="shared" si="29"/>
        <v>64622.8</v>
      </c>
      <c r="M193" s="41"/>
      <c r="N193" s="48">
        <f ca="1">IF($K193&lt;&gt;"",PRODUCT($K193:OFFSET($K193,-N$1,0))-1,"")</f>
        <v>0.01030303030303048</v>
      </c>
      <c r="O193" s="48">
        <f ca="1">IF($K193&lt;&gt;"",PRODUCT($K193:OFFSET($K193,-O$1,0))-1,"")</f>
        <v>0.032198142414860964</v>
      </c>
      <c r="P193" s="48">
        <f ca="1">IF($K193&lt;&gt;"",PRODUCT($K193:OFFSET($K193,-P$1,0))-1,"")</f>
        <v>0.08599348534201967</v>
      </c>
      <c r="Q193" s="48">
        <f ca="1">IF($K193&lt;&gt;"",PRODUCT($K193:OFFSET($K193,-Q$1,0))-1,"")</f>
        <v>0.08036292935839273</v>
      </c>
      <c r="R193" s="48">
        <f ca="1">IF($K193&lt;&gt;"",PRODUCT($K193:OFFSET($K193,-R$1,0))-1,"")</f>
        <v>0.08599348534201945</v>
      </c>
      <c r="S193" s="41"/>
      <c r="T193" s="48"/>
      <c r="U193" s="74">
        <f t="shared" si="35"/>
      </c>
      <c r="V193" s="74">
        <f t="shared" si="36"/>
      </c>
      <c r="W193" s="74">
        <f t="shared" si="37"/>
      </c>
      <c r="X193" s="74">
        <f t="shared" si="38"/>
      </c>
      <c r="Y193" s="74">
        <f t="shared" si="39"/>
      </c>
      <c r="Z193" s="41"/>
      <c r="AA193" s="74">
        <f t="shared" si="30"/>
      </c>
      <c r="AB193" s="74">
        <f t="shared" si="31"/>
        <v>1</v>
      </c>
      <c r="AC193" s="74">
        <f t="shared" si="32"/>
        <v>1</v>
      </c>
      <c r="AD193" s="74">
        <f t="shared" si="33"/>
        <v>1</v>
      </c>
      <c r="AE193" s="74">
        <f t="shared" si="34"/>
        <v>1</v>
      </c>
    </row>
    <row r="194" spans="1:31" ht="12.75">
      <c r="A194" s="9">
        <f t="shared" si="27"/>
        <v>187</v>
      </c>
      <c r="C194" s="3">
        <v>40191</v>
      </c>
      <c r="D194" s="4">
        <v>16.76</v>
      </c>
      <c r="E194" s="4">
        <v>16.92</v>
      </c>
      <c r="F194" s="4">
        <v>16.57</v>
      </c>
      <c r="G194" s="4">
        <v>16.83</v>
      </c>
      <c r="H194" s="5">
        <v>65342400</v>
      </c>
      <c r="I194" s="29">
        <v>16.73</v>
      </c>
      <c r="K194" s="47">
        <f t="shared" si="28"/>
        <v>1.003599280143971</v>
      </c>
      <c r="L194" s="23">
        <f t="shared" si="29"/>
        <v>65342.4</v>
      </c>
      <c r="M194" s="41"/>
      <c r="N194" s="48">
        <f ca="1">IF($K194&lt;&gt;"",PRODUCT($K194:OFFSET($K194,-N$1,0))-1,"")</f>
        <v>0.004201680672268893</v>
      </c>
      <c r="O194" s="48">
        <f ca="1">IF($K194&lt;&gt;"",PRODUCT($K194:OFFSET($K194,-O$1,0))-1,"")</f>
        <v>0.013939393939393918</v>
      </c>
      <c r="P194" s="48">
        <f ca="1">IF($K194&lt;&gt;"",PRODUCT($K194:OFFSET($K194,-P$1,0))-1,"")</f>
        <v>0.03591331269349851</v>
      </c>
      <c r="Q194" s="48">
        <f ca="1">IF($K194&lt;&gt;"",PRODUCT($K194:OFFSET($K194,-Q$1,0))-1,"")</f>
        <v>0.08990228013029311</v>
      </c>
      <c r="R194" s="48">
        <f ca="1">IF($K194&lt;&gt;"",PRODUCT($K194:OFFSET($K194,-R$1,0))-1,"")</f>
        <v>0.0842514581983147</v>
      </c>
      <c r="S194" s="41"/>
      <c r="T194" s="48"/>
      <c r="U194" s="74">
        <f t="shared" si="35"/>
      </c>
      <c r="V194" s="74">
        <f t="shared" si="36"/>
      </c>
      <c r="W194" s="74">
        <f t="shared" si="37"/>
      </c>
      <c r="X194" s="74">
        <f t="shared" si="38"/>
      </c>
      <c r="Y194" s="74">
        <f t="shared" si="39"/>
      </c>
      <c r="Z194" s="41"/>
      <c r="AA194" s="74">
        <f t="shared" si="30"/>
      </c>
      <c r="AB194" s="74">
        <f t="shared" si="31"/>
      </c>
      <c r="AC194" s="74">
        <f t="shared" si="32"/>
        <v>1</v>
      </c>
      <c r="AD194" s="74">
        <f t="shared" si="33"/>
        <v>1</v>
      </c>
      <c r="AE194" s="74">
        <f t="shared" si="34"/>
        <v>1</v>
      </c>
    </row>
    <row r="195" spans="1:31" ht="12.75">
      <c r="A195" s="9">
        <f t="shared" si="27"/>
        <v>188</v>
      </c>
      <c r="C195" s="3">
        <v>40192</v>
      </c>
      <c r="D195" s="4">
        <v>16.79</v>
      </c>
      <c r="E195" s="4">
        <v>16.87</v>
      </c>
      <c r="F195" s="4">
        <v>16.68</v>
      </c>
      <c r="G195" s="4">
        <v>16.7</v>
      </c>
      <c r="H195" s="5">
        <v>57361500</v>
      </c>
      <c r="I195" s="29">
        <v>16.6</v>
      </c>
      <c r="K195" s="47">
        <f t="shared" si="28"/>
        <v>0.9922295277943814</v>
      </c>
      <c r="L195" s="23">
        <f t="shared" si="29"/>
        <v>57361.5</v>
      </c>
      <c r="M195" s="41"/>
      <c r="N195" s="48">
        <f ca="1">IF($K195&lt;&gt;"",PRODUCT($K195:OFFSET($K195,-N$1,0))-1,"")</f>
        <v>-0.004199160167966509</v>
      </c>
      <c r="O195" s="48">
        <f ca="1">IF($K195&lt;&gt;"",PRODUCT($K195:OFFSET($K195,-O$1,0))-1,"")</f>
        <v>-0.0036014405762303525</v>
      </c>
      <c r="P195" s="48">
        <f ca="1">IF($K195&lt;&gt;"",PRODUCT($K195:OFFSET($K195,-P$1,0))-1,"")</f>
        <v>0.0060606060606061</v>
      </c>
      <c r="Q195" s="48">
        <f ca="1">IF($K195&lt;&gt;"",PRODUCT($K195:OFFSET($K195,-Q$1,0))-1,"")</f>
        <v>0.02786377708978338</v>
      </c>
      <c r="R195" s="48">
        <f ca="1">IF($K195&lt;&gt;"",PRODUCT($K195:OFFSET($K195,-R$1,0))-1,"")</f>
        <v>0.08143322475570036</v>
      </c>
      <c r="S195" s="41"/>
      <c r="T195" s="48"/>
      <c r="U195" s="74">
        <f t="shared" si="35"/>
      </c>
      <c r="V195" s="74">
        <f t="shared" si="36"/>
      </c>
      <c r="W195" s="74">
        <f t="shared" si="37"/>
      </c>
      <c r="X195" s="74">
        <f t="shared" si="38"/>
      </c>
      <c r="Y195" s="74">
        <f t="shared" si="39"/>
      </c>
      <c r="Z195" s="41"/>
      <c r="AA195" s="74">
        <f t="shared" si="30"/>
      </c>
      <c r="AB195" s="74">
        <f t="shared" si="31"/>
      </c>
      <c r="AC195" s="74">
        <f t="shared" si="32"/>
      </c>
      <c r="AD195" s="74">
        <f t="shared" si="33"/>
        <v>1</v>
      </c>
      <c r="AE195" s="74">
        <f t="shared" si="34"/>
        <v>1</v>
      </c>
    </row>
    <row r="196" spans="1:31" ht="12.75">
      <c r="A196" s="9">
        <f t="shared" si="27"/>
        <v>189</v>
      </c>
      <c r="C196" s="3">
        <v>40193</v>
      </c>
      <c r="D196" s="4">
        <v>16.68</v>
      </c>
      <c r="E196" s="4">
        <v>16.75</v>
      </c>
      <c r="F196" s="4">
        <v>16.35</v>
      </c>
      <c r="G196" s="4">
        <v>16.44</v>
      </c>
      <c r="H196" s="5">
        <v>74108100</v>
      </c>
      <c r="I196" s="29">
        <v>16.34</v>
      </c>
      <c r="K196" s="47">
        <f t="shared" si="28"/>
        <v>0.9843373493975903</v>
      </c>
      <c r="L196" s="23">
        <f t="shared" si="29"/>
        <v>74108.1</v>
      </c>
      <c r="M196" s="41"/>
      <c r="N196" s="48">
        <f ca="1">IF($K196&lt;&gt;"",PRODUCT($K196:OFFSET($K196,-N$1,0))-1,"")</f>
        <v>-0.023311416616855873</v>
      </c>
      <c r="O196" s="48">
        <f ca="1">IF($K196&lt;&gt;"",PRODUCT($K196:OFFSET($K196,-O$1,0))-1,"")</f>
        <v>-0.019796040791841718</v>
      </c>
      <c r="P196" s="48">
        <f ca="1">IF($K196&lt;&gt;"",PRODUCT($K196:OFFSET($K196,-P$1,0))-1,"")</f>
        <v>-0.019207683073229176</v>
      </c>
      <c r="Q196" s="48">
        <f ca="1">IF($K196&lt;&gt;"",PRODUCT($K196:OFFSET($K196,-Q$1,0))-1,"")</f>
        <v>-0.009696969696969648</v>
      </c>
      <c r="R196" s="48">
        <f ca="1">IF($K196&lt;&gt;"",PRODUCT($K196:OFFSET($K196,-R$1,0))-1,"")</f>
        <v>0.0117647058823529</v>
      </c>
      <c r="S196" s="41"/>
      <c r="T196" s="48"/>
      <c r="U196" s="74">
        <f t="shared" si="35"/>
        <v>1</v>
      </c>
      <c r="V196" s="74">
        <f t="shared" si="36"/>
      </c>
      <c r="W196" s="74">
        <f t="shared" si="37"/>
      </c>
      <c r="X196" s="74">
        <f t="shared" si="38"/>
      </c>
      <c r="Y196" s="74">
        <f t="shared" si="39"/>
      </c>
      <c r="Z196" s="41"/>
      <c r="AA196" s="74">
        <f t="shared" si="30"/>
        <v>1</v>
      </c>
      <c r="AB196" s="74">
        <f t="shared" si="31"/>
      </c>
      <c r="AC196" s="74">
        <f t="shared" si="32"/>
      </c>
      <c r="AD196" s="74">
        <f t="shared" si="33"/>
      </c>
      <c r="AE196" s="74">
        <f t="shared" si="34"/>
      </c>
    </row>
    <row r="197" spans="1:31" ht="12.75">
      <c r="A197" s="9">
        <f t="shared" si="27"/>
        <v>190</v>
      </c>
      <c r="C197" s="3">
        <v>40197</v>
      </c>
      <c r="D197" s="4">
        <v>16.35</v>
      </c>
      <c r="E197" s="4">
        <v>16.75</v>
      </c>
      <c r="F197" s="4">
        <v>16.34</v>
      </c>
      <c r="G197" s="4">
        <v>16.54</v>
      </c>
      <c r="H197" s="5">
        <v>60697400</v>
      </c>
      <c r="I197" s="29">
        <v>16.44</v>
      </c>
      <c r="K197" s="47">
        <f t="shared" si="28"/>
        <v>1.0061199510403918</v>
      </c>
      <c r="L197" s="23">
        <f t="shared" si="29"/>
        <v>60697.4</v>
      </c>
      <c r="M197" s="41"/>
      <c r="N197" s="48">
        <f ca="1">IF($K197&lt;&gt;"",PRODUCT($K197:OFFSET($K197,-N$1,0))-1,"")</f>
        <v>-0.009638554216867434</v>
      </c>
      <c r="O197" s="48">
        <f ca="1">IF($K197&lt;&gt;"",PRODUCT($K197:OFFSET($K197,-O$1,0))-1,"")</f>
        <v>-0.017334130304841433</v>
      </c>
      <c r="P197" s="48">
        <f ca="1">IF($K197&lt;&gt;"",PRODUCT($K197:OFFSET($K197,-P$1,0))-1,"")</f>
        <v>-0.013797240551889578</v>
      </c>
      <c r="Q197" s="48">
        <f ca="1">IF($K197&lt;&gt;"",PRODUCT($K197:OFFSET($K197,-Q$1,0))-1,"")</f>
        <v>-0.013205282112844996</v>
      </c>
      <c r="R197" s="48">
        <f ca="1">IF($K197&lt;&gt;"",PRODUCT($K197:OFFSET($K197,-R$1,0))-1,"")</f>
        <v>-0.0036363636363635488</v>
      </c>
      <c r="S197" s="41"/>
      <c r="T197" s="48"/>
      <c r="U197" s="74">
        <f t="shared" si="35"/>
      </c>
      <c r="V197" s="74">
        <f t="shared" si="36"/>
      </c>
      <c r="W197" s="74">
        <f t="shared" si="37"/>
      </c>
      <c r="X197" s="74">
        <f t="shared" si="38"/>
      </c>
      <c r="Y197" s="74">
        <f t="shared" si="39"/>
      </c>
      <c r="Z197" s="41"/>
      <c r="AA197" s="74">
        <f t="shared" si="30"/>
      </c>
      <c r="AB197" s="74">
        <f t="shared" si="31"/>
      </c>
      <c r="AC197" s="74">
        <f t="shared" si="32"/>
      </c>
      <c r="AD197" s="74">
        <f t="shared" si="33"/>
      </c>
      <c r="AE197" s="74">
        <f t="shared" si="34"/>
      </c>
    </row>
    <row r="198" spans="1:31" ht="12.75">
      <c r="A198" s="9">
        <f t="shared" si="27"/>
        <v>191</v>
      </c>
      <c r="C198" s="3">
        <v>40198</v>
      </c>
      <c r="D198" s="4">
        <v>16.5</v>
      </c>
      <c r="E198" s="4">
        <v>16.68</v>
      </c>
      <c r="F198" s="4">
        <v>16.33</v>
      </c>
      <c r="G198" s="4">
        <v>16.5</v>
      </c>
      <c r="H198" s="5">
        <v>64495600</v>
      </c>
      <c r="I198" s="29">
        <v>16.4</v>
      </c>
      <c r="K198" s="47">
        <f t="shared" si="28"/>
        <v>0.9975669099756689</v>
      </c>
      <c r="L198" s="23">
        <f t="shared" si="29"/>
        <v>64495.6</v>
      </c>
      <c r="M198" s="41"/>
      <c r="N198" s="48">
        <f ca="1">IF($K198&lt;&gt;"",PRODUCT($K198:OFFSET($K198,-N$1,0))-1,"")</f>
        <v>0.003671970624234966</v>
      </c>
      <c r="O198" s="48">
        <f ca="1">IF($K198&lt;&gt;"",PRODUCT($K198:OFFSET($K198,-O$1,0))-1,"")</f>
        <v>-0.012048192771084487</v>
      </c>
      <c r="P198" s="48">
        <f ca="1">IF($K198&lt;&gt;"",PRODUCT($K198:OFFSET($K198,-P$1,0))-1,"")</f>
        <v>-0.01972504482964743</v>
      </c>
      <c r="Q198" s="48">
        <f ca="1">IF($K198&lt;&gt;"",PRODUCT($K198:OFFSET($K198,-Q$1,0))-1,"")</f>
        <v>-0.016196760647870567</v>
      </c>
      <c r="R198" s="48">
        <f ca="1">IF($K198&lt;&gt;"",PRODUCT($K198:OFFSET($K198,-R$1,0))-1,"")</f>
        <v>-0.015606242496998823</v>
      </c>
      <c r="S198" s="41"/>
      <c r="T198" s="48"/>
      <c r="U198" s="74">
        <f t="shared" si="35"/>
      </c>
      <c r="V198" s="74">
        <f t="shared" si="36"/>
      </c>
      <c r="W198" s="74">
        <f t="shared" si="37"/>
      </c>
      <c r="X198" s="74">
        <f t="shared" si="38"/>
      </c>
      <c r="Y198" s="74">
        <f t="shared" si="39"/>
      </c>
      <c r="Z198" s="41"/>
      <c r="AA198" s="74">
        <f t="shared" si="30"/>
      </c>
      <c r="AB198" s="74">
        <f t="shared" si="31"/>
      </c>
      <c r="AC198" s="74">
        <f t="shared" si="32"/>
      </c>
      <c r="AD198" s="74">
        <f t="shared" si="33"/>
      </c>
      <c r="AE198" s="74">
        <f t="shared" si="34"/>
      </c>
    </row>
    <row r="199" spans="1:31" ht="12.75">
      <c r="A199" s="9">
        <f t="shared" si="27"/>
        <v>192</v>
      </c>
      <c r="C199" s="3">
        <v>40199</v>
      </c>
      <c r="D199" s="4">
        <v>16.47</v>
      </c>
      <c r="E199" s="4">
        <v>16.48</v>
      </c>
      <c r="F199" s="4">
        <v>15.95</v>
      </c>
      <c r="G199" s="4">
        <v>16.02</v>
      </c>
      <c r="H199" s="5">
        <v>99151200</v>
      </c>
      <c r="I199" s="29">
        <v>15.92</v>
      </c>
      <c r="K199" s="47">
        <f t="shared" si="28"/>
        <v>0.9707317073170733</v>
      </c>
      <c r="L199" s="23">
        <f t="shared" si="29"/>
        <v>99151.2</v>
      </c>
      <c r="M199" s="41"/>
      <c r="N199" s="48">
        <f ca="1">IF($K199&lt;&gt;"",PRODUCT($K199:OFFSET($K199,-N$1,0))-1,"")</f>
        <v>-0.031630170316301776</v>
      </c>
      <c r="O199" s="48">
        <f ca="1">IF($K199&lt;&gt;"",PRODUCT($K199:OFFSET($K199,-O$1,0))-1,"")</f>
        <v>-0.025703794369644983</v>
      </c>
      <c r="P199" s="48">
        <f ca="1">IF($K199&lt;&gt;"",PRODUCT($K199:OFFSET($K199,-P$1,0))-1,"")</f>
        <v>-0.04096385542168679</v>
      </c>
      <c r="Q199" s="48">
        <f ca="1">IF($K199&lt;&gt;"",PRODUCT($K199:OFFSET($K199,-Q$1,0))-1,"")</f>
        <v>-0.04841601912731619</v>
      </c>
      <c r="R199" s="48">
        <f ca="1">IF($K199&lt;&gt;"",PRODUCT($K199:OFFSET($K199,-R$1,0))-1,"")</f>
        <v>-0.04499100179964011</v>
      </c>
      <c r="S199" s="41"/>
      <c r="T199" s="48"/>
      <c r="U199" s="74">
        <f t="shared" si="35"/>
        <v>1</v>
      </c>
      <c r="V199" s="74">
        <f t="shared" si="36"/>
        <v>1</v>
      </c>
      <c r="W199" s="74">
        <f t="shared" si="37"/>
        <v>1</v>
      </c>
      <c r="X199" s="74">
        <f t="shared" si="38"/>
        <v>1</v>
      </c>
      <c r="Y199" s="74">
        <f t="shared" si="39"/>
        <v>1</v>
      </c>
      <c r="Z199" s="41"/>
      <c r="AA199" s="74">
        <f t="shared" si="30"/>
        <v>1</v>
      </c>
      <c r="AB199" s="74">
        <f t="shared" si="31"/>
        <v>1</v>
      </c>
      <c r="AC199" s="74">
        <f t="shared" si="32"/>
        <v>1</v>
      </c>
      <c r="AD199" s="74">
        <f t="shared" si="33"/>
        <v>1</v>
      </c>
      <c r="AE199" s="74">
        <f t="shared" si="34"/>
        <v>1</v>
      </c>
    </row>
    <row r="200" spans="1:31" ht="12.75">
      <c r="A200" s="9">
        <f t="shared" si="27"/>
        <v>193</v>
      </c>
      <c r="C200" s="3">
        <v>40200</v>
      </c>
      <c r="D200" s="4">
        <v>16.55</v>
      </c>
      <c r="E200" s="4">
        <v>16.76</v>
      </c>
      <c r="F200" s="4">
        <v>16.09</v>
      </c>
      <c r="G200" s="4">
        <v>16.11</v>
      </c>
      <c r="H200" s="5">
        <v>162677700</v>
      </c>
      <c r="I200" s="29">
        <v>16.01</v>
      </c>
      <c r="K200" s="47">
        <f t="shared" si="28"/>
        <v>1.0056532663316584</v>
      </c>
      <c r="L200" s="23">
        <f t="shared" si="29"/>
        <v>162677.7</v>
      </c>
      <c r="M200" s="41"/>
      <c r="N200" s="48">
        <f ca="1">IF($K200&lt;&gt;"",PRODUCT($K200:OFFSET($K200,-N$1,0))-1,"")</f>
        <v>-0.023780487804877848</v>
      </c>
      <c r="O200" s="48">
        <f ca="1">IF($K200&lt;&gt;"",PRODUCT($K200:OFFSET($K200,-O$1,0))-1,"")</f>
        <v>-0.026155717761557118</v>
      </c>
      <c r="P200" s="48">
        <f ca="1">IF($K200&lt;&gt;"",PRODUCT($K200:OFFSET($K200,-P$1,0))-1,"")</f>
        <v>-0.020195838433292312</v>
      </c>
      <c r="Q200" s="48">
        <f ca="1">IF($K200&lt;&gt;"",PRODUCT($K200:OFFSET($K200,-Q$1,0))-1,"")</f>
        <v>-0.035542168674698726</v>
      </c>
      <c r="R200" s="48">
        <f ca="1">IF($K200&lt;&gt;"",PRODUCT($K200:OFFSET($K200,-R$1,0))-1,"")</f>
        <v>-0.043036461446503194</v>
      </c>
      <c r="S200" s="41"/>
      <c r="T200" s="48"/>
      <c r="U200" s="74">
        <f t="shared" si="35"/>
      </c>
      <c r="V200" s="74">
        <f t="shared" si="36"/>
      </c>
      <c r="W200" s="74">
        <f t="shared" si="37"/>
      </c>
      <c r="X200" s="74">
        <f t="shared" si="38"/>
      </c>
      <c r="Y200" s="74">
        <f t="shared" si="39"/>
      </c>
      <c r="Z200" s="41"/>
      <c r="AA200" s="74">
        <f t="shared" si="30"/>
        <v>1</v>
      </c>
      <c r="AB200" s="74">
        <f t="shared" si="31"/>
        <v>1</v>
      </c>
      <c r="AC200" s="74">
        <f t="shared" si="32"/>
        <v>1</v>
      </c>
      <c r="AD200" s="74">
        <f t="shared" si="33"/>
        <v>1</v>
      </c>
      <c r="AE200" s="74">
        <f t="shared" si="34"/>
        <v>1</v>
      </c>
    </row>
    <row r="201" spans="1:31" ht="12.75">
      <c r="A201" s="9">
        <f t="shared" si="27"/>
        <v>194</v>
      </c>
      <c r="C201" s="3">
        <v>40203</v>
      </c>
      <c r="D201" s="4">
        <v>16.46</v>
      </c>
      <c r="E201" s="4">
        <v>16.53</v>
      </c>
      <c r="F201" s="4">
        <v>16.22</v>
      </c>
      <c r="G201" s="4">
        <v>16.37</v>
      </c>
      <c r="H201" s="5">
        <v>75160400</v>
      </c>
      <c r="I201" s="29">
        <v>16.27</v>
      </c>
      <c r="K201" s="47">
        <f t="shared" si="28"/>
        <v>1.0162398500936913</v>
      </c>
      <c r="L201" s="23">
        <f t="shared" si="29"/>
        <v>75160.4</v>
      </c>
      <c r="M201" s="41"/>
      <c r="N201" s="48">
        <f ca="1">IF($K201&lt;&gt;"",PRODUCT($K201:OFFSET($K201,-N$1,0))-1,"")</f>
        <v>0.02198492462311563</v>
      </c>
      <c r="O201" s="48">
        <f ca="1">IF($K201&lt;&gt;"",PRODUCT($K201:OFFSET($K201,-O$1,0))-1,"")</f>
        <v>-0.007926829268292579</v>
      </c>
      <c r="P201" s="48">
        <f ca="1">IF($K201&lt;&gt;"",PRODUCT($K201:OFFSET($K201,-P$1,0))-1,"")</f>
        <v>-0.010340632603406341</v>
      </c>
      <c r="Q201" s="48">
        <f ca="1">IF($K201&lt;&gt;"",PRODUCT($K201:OFFSET($K201,-Q$1,0))-1,"")</f>
        <v>-0.004283965728274053</v>
      </c>
      <c r="R201" s="48">
        <f ca="1">IF($K201&lt;&gt;"",PRODUCT($K201:OFFSET($K201,-R$1,0))-1,"")</f>
        <v>-0.01987951807228916</v>
      </c>
      <c r="S201" s="41"/>
      <c r="T201" s="48"/>
      <c r="U201" s="74">
        <f t="shared" si="35"/>
      </c>
      <c r="V201" s="74">
        <f t="shared" si="36"/>
      </c>
      <c r="W201" s="74">
        <f t="shared" si="37"/>
      </c>
      <c r="X201" s="74">
        <f t="shared" si="38"/>
      </c>
      <c r="Y201" s="74">
        <f t="shared" si="39"/>
      </c>
      <c r="Z201" s="41"/>
      <c r="AA201" s="74">
        <f t="shared" si="30"/>
        <v>1</v>
      </c>
      <c r="AB201" s="74">
        <f t="shared" si="31"/>
      </c>
      <c r="AC201" s="74">
        <f t="shared" si="32"/>
      </c>
      <c r="AD201" s="74">
        <f t="shared" si="33"/>
      </c>
      <c r="AE201" s="74">
        <f t="shared" si="34"/>
      </c>
    </row>
    <row r="202" spans="1:31" ht="12.75">
      <c r="A202" s="9">
        <f aca="true" t="shared" si="40" ref="A202:A263">1+A201</f>
        <v>195</v>
      </c>
      <c r="C202" s="3">
        <v>40204</v>
      </c>
      <c r="D202" s="4">
        <v>16.33</v>
      </c>
      <c r="E202" s="4">
        <v>16.7</v>
      </c>
      <c r="F202" s="4">
        <v>16.26</v>
      </c>
      <c r="G202" s="4">
        <v>16.35</v>
      </c>
      <c r="H202" s="5">
        <v>78017000</v>
      </c>
      <c r="I202" s="29">
        <v>16.25</v>
      </c>
      <c r="K202" s="47">
        <f aca="true" t="shared" si="41" ref="K202:K263">IF(G202&lt;&gt;"",I202/I201,"")</f>
        <v>0.9987707437000615</v>
      </c>
      <c r="L202" s="23">
        <f aca="true" t="shared" si="42" ref="L202:L263">IF(G202&lt;&gt;"",H202/1000,"")</f>
        <v>78017</v>
      </c>
      <c r="M202" s="41"/>
      <c r="N202" s="48">
        <f ca="1">IF($K202&lt;&gt;"",PRODUCT($K202:OFFSET($K202,-N$1,0))-1,"")</f>
        <v>0.01499063085571506</v>
      </c>
      <c r="O202" s="48">
        <f ca="1">IF($K202&lt;&gt;"",PRODUCT($K202:OFFSET($K202,-O$1,0))-1,"")</f>
        <v>0.020728643216080478</v>
      </c>
      <c r="P202" s="48">
        <f ca="1">IF($K202&lt;&gt;"",PRODUCT($K202:OFFSET($K202,-P$1,0))-1,"")</f>
        <v>-0.009146341463414531</v>
      </c>
      <c r="Q202" s="48">
        <f ca="1">IF($K202&lt;&gt;"",PRODUCT($K202:OFFSET($K202,-Q$1,0))-1,"")</f>
        <v>-0.011557177615571734</v>
      </c>
      <c r="R202" s="48">
        <f ca="1">IF($K202&lt;&gt;"",PRODUCT($K202:OFFSET($K202,-R$1,0))-1,"")</f>
        <v>-0.005507955936352338</v>
      </c>
      <c r="S202" s="41"/>
      <c r="T202" s="48"/>
      <c r="U202" s="74">
        <f t="shared" si="35"/>
      </c>
      <c r="V202" s="74">
        <f t="shared" si="36"/>
      </c>
      <c r="W202" s="74">
        <f t="shared" si="37"/>
      </c>
      <c r="X202" s="74">
        <f t="shared" si="38"/>
      </c>
      <c r="Y202" s="74">
        <f t="shared" si="39"/>
      </c>
      <c r="Z202" s="41"/>
      <c r="AA202" s="74">
        <f t="shared" si="30"/>
      </c>
      <c r="AB202" s="74">
        <f t="shared" si="31"/>
        <v>1</v>
      </c>
      <c r="AC202" s="74">
        <f t="shared" si="32"/>
      </c>
      <c r="AD202" s="74">
        <f t="shared" si="33"/>
      </c>
      <c r="AE202" s="74">
        <f t="shared" si="34"/>
      </c>
    </row>
    <row r="203" spans="1:31" ht="12.75">
      <c r="A203" s="9">
        <f t="shared" si="40"/>
        <v>196</v>
      </c>
      <c r="C203" s="3">
        <v>40205</v>
      </c>
      <c r="D203" s="4">
        <v>16.29</v>
      </c>
      <c r="E203" s="4">
        <v>16.39</v>
      </c>
      <c r="F203" s="4">
        <v>16.03</v>
      </c>
      <c r="G203" s="4">
        <v>16.3</v>
      </c>
      <c r="H203" s="5">
        <v>76850600</v>
      </c>
      <c r="I203" s="29">
        <v>16.2</v>
      </c>
      <c r="K203" s="47">
        <f t="shared" si="41"/>
        <v>0.9969230769230769</v>
      </c>
      <c r="L203" s="23">
        <f t="shared" si="42"/>
        <v>76850.6</v>
      </c>
      <c r="M203" s="41"/>
      <c r="N203" s="48">
        <f ca="1">IF($K203&lt;&gt;"",PRODUCT($K203:OFFSET($K203,-N$1,0))-1,"")</f>
        <v>-0.004302397049784856</v>
      </c>
      <c r="O203" s="48">
        <f ca="1">IF($K203&lt;&gt;"",PRODUCT($K203:OFFSET($K203,-O$1,0))-1,"")</f>
        <v>0.011867582760774376</v>
      </c>
      <c r="P203" s="48">
        <f ca="1">IF($K203&lt;&gt;"",PRODUCT($K203:OFFSET($K203,-P$1,0))-1,"")</f>
        <v>0.017587939698492594</v>
      </c>
      <c r="Q203" s="48">
        <f ca="1">IF($K203&lt;&gt;"",PRODUCT($K203:OFFSET($K203,-Q$1,0))-1,"")</f>
        <v>-0.012195121951219412</v>
      </c>
      <c r="R203" s="48">
        <f ca="1">IF($K203&lt;&gt;"",PRODUCT($K203:OFFSET($K203,-R$1,0))-1,"")</f>
        <v>-0.014598540145985384</v>
      </c>
      <c r="S203" s="41"/>
      <c r="T203" s="48"/>
      <c r="U203" s="74">
        <f t="shared" si="35"/>
      </c>
      <c r="V203" s="74">
        <f t="shared" si="36"/>
      </c>
      <c r="W203" s="74">
        <f t="shared" si="37"/>
      </c>
      <c r="X203" s="74">
        <f t="shared" si="38"/>
      </c>
      <c r="Y203" s="74">
        <f t="shared" si="39"/>
      </c>
      <c r="Z203" s="41"/>
      <c r="AA203" s="74">
        <f t="shared" si="30"/>
      </c>
      <c r="AB203" s="74">
        <f t="shared" si="31"/>
      </c>
      <c r="AC203" s="74">
        <f t="shared" si="32"/>
      </c>
      <c r="AD203" s="74">
        <f t="shared" si="33"/>
      </c>
      <c r="AE203" s="74">
        <f t="shared" si="34"/>
      </c>
    </row>
    <row r="204" spans="1:31" ht="12.75">
      <c r="A204" s="9">
        <f t="shared" si="40"/>
        <v>197</v>
      </c>
      <c r="C204" s="3">
        <v>40206</v>
      </c>
      <c r="D204" s="4">
        <v>16.43</v>
      </c>
      <c r="E204" s="4">
        <v>16.45</v>
      </c>
      <c r="F204" s="4">
        <v>16.01</v>
      </c>
      <c r="G204" s="4">
        <v>16.16</v>
      </c>
      <c r="H204" s="5">
        <v>79136000</v>
      </c>
      <c r="I204" s="29">
        <v>16.06</v>
      </c>
      <c r="K204" s="47">
        <f t="shared" si="41"/>
        <v>0.991358024691358</v>
      </c>
      <c r="L204" s="23">
        <f t="shared" si="42"/>
        <v>79136</v>
      </c>
      <c r="M204" s="41"/>
      <c r="N204" s="48">
        <f ca="1">IF($K204&lt;&gt;"",PRODUCT($K204:OFFSET($K204,-N$1,0))-1,"")</f>
        <v>-0.011692307692307669</v>
      </c>
      <c r="O204" s="48">
        <f ca="1">IF($K204&lt;&gt;"",PRODUCT($K204:OFFSET($K204,-O$1,0))-1,"")</f>
        <v>-0.012907191149354569</v>
      </c>
      <c r="P204" s="48">
        <f ca="1">IF($K204&lt;&gt;"",PRODUCT($K204:OFFSET($K204,-P$1,0))-1,"")</f>
        <v>0.0031230480949404615</v>
      </c>
      <c r="Q204" s="48">
        <f ca="1">IF($K204&lt;&gt;"",PRODUCT($K204:OFFSET($K204,-Q$1,0))-1,"")</f>
        <v>0.008793969849246297</v>
      </c>
      <c r="R204" s="48">
        <f ca="1">IF($K204&lt;&gt;"",PRODUCT($K204:OFFSET($K204,-R$1,0))-1,"")</f>
        <v>-0.020731707317073078</v>
      </c>
      <c r="S204" s="41"/>
      <c r="T204" s="48"/>
      <c r="U204" s="74">
        <f t="shared" si="35"/>
      </c>
      <c r="V204" s="74">
        <f t="shared" si="36"/>
      </c>
      <c r="W204" s="74">
        <f t="shared" si="37"/>
      </c>
      <c r="X204" s="74">
        <f t="shared" si="38"/>
      </c>
      <c r="Y204" s="74">
        <f t="shared" si="39"/>
        <v>1</v>
      </c>
      <c r="Z204" s="41"/>
      <c r="AA204" s="74">
        <f t="shared" si="30"/>
      </c>
      <c r="AB204" s="74">
        <f t="shared" si="31"/>
      </c>
      <c r="AC204" s="74">
        <f t="shared" si="32"/>
      </c>
      <c r="AD204" s="74">
        <f t="shared" si="33"/>
      </c>
      <c r="AE204" s="74">
        <f t="shared" si="34"/>
        <v>1</v>
      </c>
    </row>
    <row r="205" spans="1:31" ht="12.75">
      <c r="A205" s="9">
        <f t="shared" si="40"/>
        <v>198</v>
      </c>
      <c r="C205" s="3">
        <v>40207</v>
      </c>
      <c r="D205" s="4">
        <v>16.22</v>
      </c>
      <c r="E205" s="4">
        <v>16.5</v>
      </c>
      <c r="F205" s="4">
        <v>16.07</v>
      </c>
      <c r="G205" s="4">
        <v>16.08</v>
      </c>
      <c r="H205" s="5">
        <v>81158600</v>
      </c>
      <c r="I205" s="29">
        <v>15.98</v>
      </c>
      <c r="K205" s="47">
        <f t="shared" si="41"/>
        <v>0.9950186799501869</v>
      </c>
      <c r="L205" s="23">
        <f t="shared" si="42"/>
        <v>81158.6</v>
      </c>
      <c r="M205" s="41"/>
      <c r="N205" s="48">
        <f ca="1">IF($K205&lt;&gt;"",PRODUCT($K205:OFFSET($K205,-N$1,0))-1,"")</f>
        <v>-0.013580246913580174</v>
      </c>
      <c r="O205" s="48">
        <f ca="1">IF($K205&lt;&gt;"",PRODUCT($K205:OFFSET($K205,-O$1,0))-1,"")</f>
        <v>-0.016615384615384476</v>
      </c>
      <c r="P205" s="48">
        <f ca="1">IF($K205&lt;&gt;"",PRODUCT($K205:OFFSET($K205,-P$1,0))-1,"")</f>
        <v>-0.01782421634910858</v>
      </c>
      <c r="Q205" s="48">
        <f ca="1">IF($K205&lt;&gt;"",PRODUCT($K205:OFFSET($K205,-Q$1,0))-1,"")</f>
        <v>-0.0018738288569645212</v>
      </c>
      <c r="R205" s="48">
        <f ca="1">IF($K205&lt;&gt;"",PRODUCT($K205:OFFSET($K205,-R$1,0))-1,"")</f>
        <v>0.0037688442211056827</v>
      </c>
      <c r="S205" s="41"/>
      <c r="T205" s="48"/>
      <c r="U205" s="74">
        <f t="shared" si="35"/>
      </c>
      <c r="V205" s="74">
        <f t="shared" si="36"/>
      </c>
      <c r="W205" s="74">
        <f t="shared" si="37"/>
      </c>
      <c r="X205" s="74">
        <f t="shared" si="38"/>
      </c>
      <c r="Y205" s="74">
        <f t="shared" si="39"/>
      </c>
      <c r="Z205" s="41"/>
      <c r="AA205" s="74">
        <f t="shared" si="30"/>
      </c>
      <c r="AB205" s="74">
        <f t="shared" si="31"/>
      </c>
      <c r="AC205" s="74">
        <f t="shared" si="32"/>
      </c>
      <c r="AD205" s="74">
        <f t="shared" si="33"/>
      </c>
      <c r="AE205" s="74">
        <f t="shared" si="34"/>
      </c>
    </row>
    <row r="206" spans="1:31" ht="12.75">
      <c r="A206" s="9">
        <f t="shared" si="40"/>
        <v>199</v>
      </c>
      <c r="C206" s="3">
        <v>40210</v>
      </c>
      <c r="D206" s="4">
        <v>16.2</v>
      </c>
      <c r="E206" s="4">
        <v>16.34</v>
      </c>
      <c r="F206" s="4">
        <v>16.1</v>
      </c>
      <c r="G206" s="4">
        <v>16.25</v>
      </c>
      <c r="H206" s="5">
        <v>56940500</v>
      </c>
      <c r="I206" s="29">
        <v>16.15</v>
      </c>
      <c r="K206" s="47">
        <f t="shared" si="41"/>
        <v>1.0106382978723403</v>
      </c>
      <c r="L206" s="23">
        <f t="shared" si="42"/>
        <v>56940.5</v>
      </c>
      <c r="M206" s="41"/>
      <c r="N206" s="48">
        <f ca="1">IF($K206&lt;&gt;"",PRODUCT($K206:OFFSET($K206,-N$1,0))-1,"")</f>
        <v>0.005603985056039873</v>
      </c>
      <c r="O206" s="48">
        <f ca="1">IF($K206&lt;&gt;"",PRODUCT($K206:OFFSET($K206,-O$1,0))-1,"")</f>
        <v>-0.0030864197530865445</v>
      </c>
      <c r="P206" s="48">
        <f ca="1">IF($K206&lt;&gt;"",PRODUCT($K206:OFFSET($K206,-P$1,0))-1,"")</f>
        <v>-0.006153846153846176</v>
      </c>
      <c r="Q206" s="48">
        <f ca="1">IF($K206&lt;&gt;"",PRODUCT($K206:OFFSET($K206,-Q$1,0))-1,"")</f>
        <v>-0.007375537799631182</v>
      </c>
      <c r="R206" s="48">
        <f ca="1">IF($K206&lt;&gt;"",PRODUCT($K206:OFFSET($K206,-R$1,0))-1,"")</f>
        <v>0.00874453466583347</v>
      </c>
      <c r="S206" s="41"/>
      <c r="T206" s="48"/>
      <c r="U206" s="74">
        <f t="shared" si="35"/>
      </c>
      <c r="V206" s="74">
        <f t="shared" si="36"/>
      </c>
      <c r="W206" s="74">
        <f t="shared" si="37"/>
      </c>
      <c r="X206" s="74">
        <f t="shared" si="38"/>
      </c>
      <c r="Y206" s="74">
        <f t="shared" si="39"/>
      </c>
      <c r="Z206" s="41"/>
      <c r="AA206" s="74">
        <f aca="true" t="shared" si="43" ref="AA206:AA263">IF($K207&lt;&gt;"",IF(OR(N206&gt;$Q$5,N206&lt;-$Q$5),1,""),"")</f>
      </c>
      <c r="AB206" s="74">
        <f aca="true" t="shared" si="44" ref="AB206:AB263">IF($K207&lt;&gt;"",IF(OR(O206&gt;$Q$5,O206&lt;-$Q$5),1,""),"")</f>
      </c>
      <c r="AC206" s="74">
        <f aca="true" t="shared" si="45" ref="AC206:AC263">IF($K207&lt;&gt;"",IF(OR(P206&gt;$Q$5,P206&lt;-$Q$5),1,""),"")</f>
      </c>
      <c r="AD206" s="74">
        <f aca="true" t="shared" si="46" ref="AD206:AD263">IF($K207&lt;&gt;"",IF(OR(Q206&gt;$Q$5,Q206&lt;-$Q$5),1,""),"")</f>
      </c>
      <c r="AE206" s="74">
        <f aca="true" t="shared" si="47" ref="AE206:AE263">IF($K207&lt;&gt;"",IF(OR(R206&gt;$Q$5,R206&lt;-$Q$5),1,""),"")</f>
      </c>
    </row>
    <row r="207" spans="1:31" ht="12.75">
      <c r="A207" s="9">
        <f t="shared" si="40"/>
        <v>200</v>
      </c>
      <c r="C207" s="3">
        <v>40211</v>
      </c>
      <c r="D207" s="4">
        <v>16.27</v>
      </c>
      <c r="E207" s="4">
        <v>16.95</v>
      </c>
      <c r="F207" s="4">
        <v>16.24</v>
      </c>
      <c r="G207" s="4">
        <v>16.85</v>
      </c>
      <c r="H207" s="5">
        <v>115749400</v>
      </c>
      <c r="I207" s="29">
        <v>16.75</v>
      </c>
      <c r="K207" s="47">
        <f t="shared" si="41"/>
        <v>1.0371517027863777</v>
      </c>
      <c r="L207" s="23">
        <f t="shared" si="42"/>
        <v>115749.4</v>
      </c>
      <c r="M207" s="41"/>
      <c r="N207" s="48">
        <f ca="1">IF($K207&lt;&gt;"",PRODUCT($K207:OFFSET($K207,-N$1,0))-1,"")</f>
        <v>0.048185231539424</v>
      </c>
      <c r="O207" s="48">
        <f ca="1">IF($K207&lt;&gt;"",PRODUCT($K207:OFFSET($K207,-O$1,0))-1,"")</f>
        <v>0.042963885429638804</v>
      </c>
      <c r="P207" s="48">
        <f ca="1">IF($K207&lt;&gt;"",PRODUCT($K207:OFFSET($K207,-P$1,0))-1,"")</f>
        <v>0.033950617283950546</v>
      </c>
      <c r="Q207" s="48">
        <f ca="1">IF($K207&lt;&gt;"",PRODUCT($K207:OFFSET($K207,-Q$1,0))-1,"")</f>
        <v>0.03076923076923066</v>
      </c>
      <c r="R207" s="48">
        <f ca="1">IF($K207&lt;&gt;"",PRODUCT($K207:OFFSET($K207,-R$1,0))-1,"")</f>
        <v>0.02950215119852495</v>
      </c>
      <c r="S207" s="41"/>
      <c r="T207" s="48"/>
      <c r="U207" s="74">
        <f aca="true" t="shared" si="48" ref="U207:U263">IF($K208&lt;&gt;"",IF(AND((N207-$Q$5)*($K208-1-$Q$6)&gt;0,AA207=1),1,""),"")</f>
      </c>
      <c r="V207" s="74">
        <f t="shared" si="36"/>
      </c>
      <c r="W207" s="74">
        <f t="shared" si="37"/>
      </c>
      <c r="X207" s="74">
        <f t="shared" si="38"/>
      </c>
      <c r="Y207" s="74">
        <f t="shared" si="39"/>
      </c>
      <c r="Z207" s="41"/>
      <c r="AA207" s="74">
        <f t="shared" si="43"/>
        <v>1</v>
      </c>
      <c r="AB207" s="74">
        <f t="shared" si="44"/>
        <v>1</v>
      </c>
      <c r="AC207" s="74">
        <f t="shared" si="45"/>
        <v>1</v>
      </c>
      <c r="AD207" s="74">
        <f t="shared" si="46"/>
        <v>1</v>
      </c>
      <c r="AE207" s="74">
        <f t="shared" si="47"/>
        <v>1</v>
      </c>
    </row>
    <row r="208" spans="1:31" ht="12.75">
      <c r="A208" s="9">
        <f t="shared" si="40"/>
        <v>201</v>
      </c>
      <c r="C208" s="3">
        <v>40212</v>
      </c>
      <c r="D208" s="4">
        <v>16.79</v>
      </c>
      <c r="E208" s="4">
        <v>17.03</v>
      </c>
      <c r="F208" s="4">
        <v>16.62</v>
      </c>
      <c r="G208" s="4">
        <v>16.68</v>
      </c>
      <c r="H208" s="5">
        <v>70778200</v>
      </c>
      <c r="I208" s="29">
        <v>16.58</v>
      </c>
      <c r="K208" s="47">
        <f t="shared" si="41"/>
        <v>0.9898507462686567</v>
      </c>
      <c r="L208" s="23">
        <f t="shared" si="42"/>
        <v>70778.2</v>
      </c>
      <c r="M208" s="41"/>
      <c r="N208" s="48">
        <f ca="1">IF($K208&lt;&gt;"",PRODUCT($K208:OFFSET($K208,-N$1,0))-1,"")</f>
        <v>0.026625386996903977</v>
      </c>
      <c r="O208" s="48">
        <f ca="1">IF($K208&lt;&gt;"",PRODUCT($K208:OFFSET($K208,-O$1,0))-1,"")</f>
        <v>0.037546933667083504</v>
      </c>
      <c r="P208" s="48">
        <f ca="1">IF($K208&lt;&gt;"",PRODUCT($K208:OFFSET($K208,-P$1,0))-1,"")</f>
        <v>0.03237858032378571</v>
      </c>
      <c r="Q208" s="48">
        <f ca="1">IF($K208&lt;&gt;"",PRODUCT($K208:OFFSET($K208,-Q$1,0))-1,"")</f>
        <v>0.023456790123456583</v>
      </c>
      <c r="R208" s="48">
        <f ca="1">IF($K208&lt;&gt;"",PRODUCT($K208:OFFSET($K208,-R$1,0))-1,"")</f>
        <v>0.020307692307692138</v>
      </c>
      <c r="S208" s="41"/>
      <c r="T208" s="48"/>
      <c r="U208" s="74">
        <f t="shared" si="48"/>
      </c>
      <c r="V208" s="74">
        <f t="shared" si="36"/>
      </c>
      <c r="W208" s="74">
        <f t="shared" si="37"/>
      </c>
      <c r="X208" s="74">
        <f t="shared" si="38"/>
      </c>
      <c r="Y208" s="74">
        <f t="shared" si="39"/>
      </c>
      <c r="Z208" s="41"/>
      <c r="AA208" s="74">
        <f t="shared" si="43"/>
        <v>1</v>
      </c>
      <c r="AB208" s="74">
        <f t="shared" si="44"/>
        <v>1</v>
      </c>
      <c r="AC208" s="74">
        <f t="shared" si="45"/>
        <v>1</v>
      </c>
      <c r="AD208" s="74">
        <f t="shared" si="46"/>
        <v>1</v>
      </c>
      <c r="AE208" s="74">
        <f t="shared" si="47"/>
        <v>1</v>
      </c>
    </row>
    <row r="209" spans="1:31" ht="12.75">
      <c r="A209" s="9">
        <f t="shared" si="40"/>
        <v>202</v>
      </c>
      <c r="C209" s="3">
        <v>40213</v>
      </c>
      <c r="D209" s="4">
        <v>16.48</v>
      </c>
      <c r="E209" s="4">
        <v>16.5</v>
      </c>
      <c r="F209" s="4">
        <v>16.01</v>
      </c>
      <c r="G209" s="4">
        <v>16.04</v>
      </c>
      <c r="H209" s="5">
        <v>110099200</v>
      </c>
      <c r="I209" s="29">
        <v>15.94</v>
      </c>
      <c r="K209" s="47">
        <f t="shared" si="41"/>
        <v>0.9613992762364295</v>
      </c>
      <c r="L209" s="23">
        <f t="shared" si="42"/>
        <v>110099.2</v>
      </c>
      <c r="M209" s="41"/>
      <c r="N209" s="48">
        <f ca="1">IF($K209&lt;&gt;"",PRODUCT($K209:OFFSET($K209,-N$1,0))-1,"")</f>
        <v>-0.048358208955223914</v>
      </c>
      <c r="O209" s="48">
        <f ca="1">IF($K209&lt;&gt;"",PRODUCT($K209:OFFSET($K209,-O$1,0))-1,"")</f>
        <v>-0.013003095975232193</v>
      </c>
      <c r="P209" s="48">
        <f ca="1">IF($K209&lt;&gt;"",PRODUCT($K209:OFFSET($K209,-P$1,0))-1,"")</f>
        <v>-0.0025031289111391297</v>
      </c>
      <c r="Q209" s="48">
        <f ca="1">IF($K209&lt;&gt;"",PRODUCT($K209:OFFSET($K209,-Q$1,0))-1,"")</f>
        <v>-0.007471980074719831</v>
      </c>
      <c r="R209" s="48">
        <f ca="1">IF($K209&lt;&gt;"",PRODUCT($K209:OFFSET($K209,-R$1,0))-1,"")</f>
        <v>-0.0160493827160495</v>
      </c>
      <c r="S209" s="41"/>
      <c r="T209" s="48"/>
      <c r="U209" s="74">
        <f t="shared" si="48"/>
        <v>1</v>
      </c>
      <c r="V209" s="74">
        <f t="shared" si="36"/>
      </c>
      <c r="W209" s="74">
        <f t="shared" si="37"/>
      </c>
      <c r="X209" s="74">
        <f t="shared" si="38"/>
      </c>
      <c r="Y209" s="74">
        <f t="shared" si="39"/>
      </c>
      <c r="Z209" s="41"/>
      <c r="AA209" s="74">
        <f t="shared" si="43"/>
        <v>1</v>
      </c>
      <c r="AB209" s="74">
        <f t="shared" si="44"/>
      </c>
      <c r="AC209" s="74">
        <f t="shared" si="45"/>
      </c>
      <c r="AD209" s="74">
        <f t="shared" si="46"/>
      </c>
      <c r="AE209" s="74">
        <f t="shared" si="47"/>
      </c>
    </row>
    <row r="210" spans="1:31" ht="12.75">
      <c r="A210" s="9">
        <f t="shared" si="40"/>
        <v>203</v>
      </c>
      <c r="C210" s="3">
        <v>40214</v>
      </c>
      <c r="D210" s="4">
        <v>16.04</v>
      </c>
      <c r="E210" s="4">
        <v>16.19</v>
      </c>
      <c r="F210" s="4">
        <v>15.25</v>
      </c>
      <c r="G210" s="4">
        <v>15.79</v>
      </c>
      <c r="H210" s="5">
        <v>143503200</v>
      </c>
      <c r="I210" s="29">
        <v>15.69</v>
      </c>
      <c r="K210" s="47">
        <f t="shared" si="41"/>
        <v>0.9843161856963614</v>
      </c>
      <c r="L210" s="23">
        <f t="shared" si="42"/>
        <v>143503.2</v>
      </c>
      <c r="M210" s="41"/>
      <c r="N210" s="48">
        <f ca="1">IF($K210&lt;&gt;"",PRODUCT($K210:OFFSET($K210,-N$1,0))-1,"")</f>
        <v>-0.05367913148371528</v>
      </c>
      <c r="O210" s="48">
        <f ca="1">IF($K210&lt;&gt;"",PRODUCT($K210:OFFSET($K210,-O$1,0))-1,"")</f>
        <v>-0.06328358208955231</v>
      </c>
      <c r="P210" s="48">
        <f ca="1">IF($K210&lt;&gt;"",PRODUCT($K210:OFFSET($K210,-P$1,0))-1,"")</f>
        <v>-0.02848297213622286</v>
      </c>
      <c r="Q210" s="48">
        <f ca="1">IF($K210&lt;&gt;"",PRODUCT($K210:OFFSET($K210,-Q$1,0))-1,"")</f>
        <v>-0.01814768460575744</v>
      </c>
      <c r="R210" s="48">
        <f ca="1">IF($K210&lt;&gt;"",PRODUCT($K210:OFFSET($K210,-R$1,0))-1,"")</f>
        <v>-0.023038605230386033</v>
      </c>
      <c r="S210" s="41"/>
      <c r="T210" s="48"/>
      <c r="U210" s="74">
        <f t="shared" si="48"/>
        <v>1</v>
      </c>
      <c r="V210" s="74">
        <f t="shared" si="36"/>
        <v>1</v>
      </c>
      <c r="W210" s="74">
        <f t="shared" si="37"/>
        <v>1</v>
      </c>
      <c r="X210" s="74">
        <f t="shared" si="38"/>
      </c>
      <c r="Y210" s="74">
        <f t="shared" si="39"/>
        <v>1</v>
      </c>
      <c r="Z210" s="41"/>
      <c r="AA210" s="74">
        <f t="shared" si="43"/>
        <v>1</v>
      </c>
      <c r="AB210" s="74">
        <f t="shared" si="44"/>
        <v>1</v>
      </c>
      <c r="AC210" s="74">
        <f t="shared" si="45"/>
        <v>1</v>
      </c>
      <c r="AD210" s="74">
        <f t="shared" si="46"/>
      </c>
      <c r="AE210" s="74">
        <f t="shared" si="47"/>
        <v>1</v>
      </c>
    </row>
    <row r="211" spans="1:31" ht="12.75">
      <c r="A211" s="9">
        <f t="shared" si="40"/>
        <v>204</v>
      </c>
      <c r="C211" s="3">
        <v>40217</v>
      </c>
      <c r="D211" s="4">
        <v>15.83</v>
      </c>
      <c r="E211" s="4">
        <v>15.84</v>
      </c>
      <c r="F211" s="4">
        <v>15.47</v>
      </c>
      <c r="G211" s="4">
        <v>15.6</v>
      </c>
      <c r="H211" s="5">
        <v>70487000</v>
      </c>
      <c r="I211" s="29">
        <v>15.5</v>
      </c>
      <c r="K211" s="47">
        <f t="shared" si="41"/>
        <v>0.9878903760356915</v>
      </c>
      <c r="L211" s="23">
        <f t="shared" si="42"/>
        <v>70487</v>
      </c>
      <c r="M211" s="41"/>
      <c r="N211" s="48">
        <f ca="1">IF($K211&lt;&gt;"",PRODUCT($K211:OFFSET($K211,-N$1,0))-1,"")</f>
        <v>-0.027603513174404015</v>
      </c>
      <c r="O211" s="48">
        <f ca="1">IF($K211&lt;&gt;"",PRODUCT($K211:OFFSET($K211,-O$1,0))-1,"")</f>
        <v>-0.06513872135102527</v>
      </c>
      <c r="P211" s="48">
        <f ca="1">IF($K211&lt;&gt;"",PRODUCT($K211:OFFSET($K211,-P$1,0))-1,"")</f>
        <v>-0.0746268656716419</v>
      </c>
      <c r="Q211" s="48">
        <f ca="1">IF($K211&lt;&gt;"",PRODUCT($K211:OFFSET($K211,-Q$1,0))-1,"")</f>
        <v>-0.04024767801857576</v>
      </c>
      <c r="R211" s="48">
        <f ca="1">IF($K211&lt;&gt;"",PRODUCT($K211:OFFSET($K211,-R$1,0))-1,"")</f>
        <v>-0.030037546933667336</v>
      </c>
      <c r="S211" s="41"/>
      <c r="T211" s="48"/>
      <c r="U211" s="74">
        <f t="shared" si="48"/>
        <v>1</v>
      </c>
      <c r="V211" s="74">
        <f t="shared" si="36"/>
        <v>1</v>
      </c>
      <c r="W211" s="74">
        <f t="shared" si="37"/>
        <v>1</v>
      </c>
      <c r="X211" s="74">
        <f t="shared" si="38"/>
        <v>1</v>
      </c>
      <c r="Y211" s="74">
        <f t="shared" si="39"/>
        <v>1</v>
      </c>
      <c r="Z211" s="41"/>
      <c r="AA211" s="74">
        <f t="shared" si="43"/>
        <v>1</v>
      </c>
      <c r="AB211" s="74">
        <f t="shared" si="44"/>
        <v>1</v>
      </c>
      <c r="AC211" s="74">
        <f t="shared" si="45"/>
        <v>1</v>
      </c>
      <c r="AD211" s="74">
        <f t="shared" si="46"/>
        <v>1</v>
      </c>
      <c r="AE211" s="74">
        <f t="shared" si="47"/>
        <v>1</v>
      </c>
    </row>
    <row r="212" spans="1:31" ht="12.75">
      <c r="A212" s="9">
        <f t="shared" si="40"/>
        <v>205</v>
      </c>
      <c r="C212" s="3">
        <v>40218</v>
      </c>
      <c r="D212" s="4">
        <v>15.76</v>
      </c>
      <c r="E212" s="4">
        <v>15.89</v>
      </c>
      <c r="F212" s="4">
        <v>15.43</v>
      </c>
      <c r="G212" s="4">
        <v>15.6</v>
      </c>
      <c r="H212" s="5">
        <v>97580300</v>
      </c>
      <c r="I212" s="29">
        <v>15.5</v>
      </c>
      <c r="K212" s="47">
        <f t="shared" si="41"/>
        <v>1</v>
      </c>
      <c r="L212" s="23">
        <f t="shared" si="42"/>
        <v>97580.3</v>
      </c>
      <c r="M212" s="41"/>
      <c r="N212" s="48">
        <f ca="1">IF($K212&lt;&gt;"",PRODUCT($K212:OFFSET($K212,-N$1,0))-1,"")</f>
        <v>-0.01210962396430848</v>
      </c>
      <c r="O212" s="48">
        <f ca="1">IF($K212&lt;&gt;"",PRODUCT($K212:OFFSET($K212,-O$1,0))-1,"")</f>
        <v>-0.027603513174404015</v>
      </c>
      <c r="P212" s="48">
        <f ca="1">IF($K212&lt;&gt;"",PRODUCT($K212:OFFSET($K212,-P$1,0))-1,"")</f>
        <v>-0.06513872135102527</v>
      </c>
      <c r="Q212" s="48">
        <f ca="1">IF($K212&lt;&gt;"",PRODUCT($K212:OFFSET($K212,-Q$1,0))-1,"")</f>
        <v>-0.0746268656716419</v>
      </c>
      <c r="R212" s="48">
        <f ca="1">IF($K212&lt;&gt;"",PRODUCT($K212:OFFSET($K212,-R$1,0))-1,"")</f>
        <v>-0.04024767801857576</v>
      </c>
      <c r="S212" s="41"/>
      <c r="T212" s="48"/>
      <c r="U212" s="74">
        <f t="shared" si="48"/>
      </c>
      <c r="V212" s="74">
        <f t="shared" si="36"/>
        <v>1</v>
      </c>
      <c r="W212" s="74">
        <f t="shared" si="37"/>
        <v>1</v>
      </c>
      <c r="X212" s="74">
        <f t="shared" si="38"/>
        <v>1</v>
      </c>
      <c r="Y212" s="74">
        <f t="shared" si="39"/>
        <v>1</v>
      </c>
      <c r="Z212" s="41"/>
      <c r="AA212" s="74">
        <f t="shared" si="43"/>
      </c>
      <c r="AB212" s="74">
        <f t="shared" si="44"/>
        <v>1</v>
      </c>
      <c r="AC212" s="74">
        <f t="shared" si="45"/>
        <v>1</v>
      </c>
      <c r="AD212" s="74">
        <f t="shared" si="46"/>
        <v>1</v>
      </c>
      <c r="AE212" s="74">
        <f t="shared" si="47"/>
        <v>1</v>
      </c>
    </row>
    <row r="213" spans="1:31" ht="12.75">
      <c r="A213" s="9">
        <f t="shared" si="40"/>
        <v>206</v>
      </c>
      <c r="C213" s="3">
        <v>40219</v>
      </c>
      <c r="D213" s="4">
        <v>15.57</v>
      </c>
      <c r="E213" s="4">
        <v>15.87</v>
      </c>
      <c r="F213" s="4">
        <v>15.5</v>
      </c>
      <c r="G213" s="4">
        <v>15.69</v>
      </c>
      <c r="H213" s="5">
        <v>68377100</v>
      </c>
      <c r="I213" s="29">
        <v>15.59</v>
      </c>
      <c r="K213" s="47">
        <f t="shared" si="41"/>
        <v>1.0058064516129033</v>
      </c>
      <c r="L213" s="23">
        <f t="shared" si="42"/>
        <v>68377.1</v>
      </c>
      <c r="M213" s="41"/>
      <c r="N213" s="48">
        <f ca="1">IF($K213&lt;&gt;"",PRODUCT($K213:OFFSET($K213,-N$1,0))-1,"")</f>
        <v>0.005806451612903274</v>
      </c>
      <c r="O213" s="48">
        <f ca="1">IF($K213&lt;&gt;"",PRODUCT($K213:OFFSET($K213,-O$1,0))-1,"")</f>
        <v>-0.006373486297004405</v>
      </c>
      <c r="P213" s="48">
        <f ca="1">IF($K213&lt;&gt;"",PRODUCT($K213:OFFSET($K213,-P$1,0))-1,"")</f>
        <v>-0.021957340025094085</v>
      </c>
      <c r="Q213" s="48">
        <f ca="1">IF($K213&lt;&gt;"",PRODUCT($K213:OFFSET($K213,-Q$1,0))-1,"")</f>
        <v>-0.05971049457177313</v>
      </c>
      <c r="R213" s="48">
        <f ca="1">IF($K213&lt;&gt;"",PRODUCT($K213:OFFSET($K213,-R$1,0))-1,"")</f>
        <v>-0.06925373134328361</v>
      </c>
      <c r="S213" s="41"/>
      <c r="T213" s="48"/>
      <c r="U213" s="74">
        <f t="shared" si="48"/>
      </c>
      <c r="V213" s="74">
        <f t="shared" si="36"/>
      </c>
      <c r="W213" s="74">
        <f t="shared" si="37"/>
        <v>1</v>
      </c>
      <c r="X213" s="74">
        <f t="shared" si="38"/>
        <v>1</v>
      </c>
      <c r="Y213" s="74">
        <f t="shared" si="39"/>
        <v>1</v>
      </c>
      <c r="Z213" s="41"/>
      <c r="AA213" s="74">
        <f t="shared" si="43"/>
      </c>
      <c r="AB213" s="74">
        <f t="shared" si="44"/>
      </c>
      <c r="AC213" s="74">
        <f t="shared" si="45"/>
        <v>1</v>
      </c>
      <c r="AD213" s="74">
        <f t="shared" si="46"/>
        <v>1</v>
      </c>
      <c r="AE213" s="74">
        <f t="shared" si="47"/>
        <v>1</v>
      </c>
    </row>
    <row r="214" spans="1:31" ht="12.75">
      <c r="A214" s="9">
        <f t="shared" si="40"/>
        <v>207</v>
      </c>
      <c r="C214" s="3">
        <v>40220</v>
      </c>
      <c r="D214" s="4">
        <v>15.62</v>
      </c>
      <c r="E214" s="4">
        <v>15.79</v>
      </c>
      <c r="F214" s="4">
        <v>15.48</v>
      </c>
      <c r="G214" s="4">
        <v>15.77</v>
      </c>
      <c r="H214" s="5">
        <v>66896700</v>
      </c>
      <c r="I214" s="29">
        <v>15.67</v>
      </c>
      <c r="K214" s="47">
        <f t="shared" si="41"/>
        <v>1.005131494547787</v>
      </c>
      <c r="L214" s="23">
        <f t="shared" si="42"/>
        <v>66896.7</v>
      </c>
      <c r="M214" s="41"/>
      <c r="N214" s="48">
        <f ca="1">IF($K214&lt;&gt;"",PRODUCT($K214:OFFSET($K214,-N$1,0))-1,"")</f>
        <v>0.010967741935483888</v>
      </c>
      <c r="O214" s="48">
        <f ca="1">IF($K214&lt;&gt;"",PRODUCT($K214:OFFSET($K214,-O$1,0))-1,"")</f>
        <v>0.010967741935483888</v>
      </c>
      <c r="P214" s="48">
        <f ca="1">IF($K214&lt;&gt;"",PRODUCT($K214:OFFSET($K214,-P$1,0))-1,"")</f>
        <v>-0.001274697259400992</v>
      </c>
      <c r="Q214" s="48">
        <f ca="1">IF($K214&lt;&gt;"",PRODUCT($K214:OFFSET($K214,-Q$1,0))-1,"")</f>
        <v>-0.01693851944792979</v>
      </c>
      <c r="R214" s="48">
        <f ca="1">IF($K214&lt;&gt;"",PRODUCT($K214:OFFSET($K214,-R$1,0))-1,"")</f>
        <v>-0.05488540410132692</v>
      </c>
      <c r="S214" s="41"/>
      <c r="T214" s="48"/>
      <c r="U214" s="74">
        <f t="shared" si="48"/>
      </c>
      <c r="V214" s="74">
        <f t="shared" si="36"/>
      </c>
      <c r="W214" s="74">
        <f t="shared" si="37"/>
      </c>
      <c r="X214" s="74">
        <f t="shared" si="38"/>
      </c>
      <c r="Y214" s="74">
        <f t="shared" si="39"/>
        <v>1</v>
      </c>
      <c r="Z214" s="41"/>
      <c r="AA214" s="74">
        <f t="shared" si="43"/>
      </c>
      <c r="AB214" s="74">
        <f t="shared" si="44"/>
      </c>
      <c r="AC214" s="74">
        <f t="shared" si="45"/>
      </c>
      <c r="AD214" s="74">
        <f t="shared" si="46"/>
      </c>
      <c r="AE214" s="74">
        <f t="shared" si="47"/>
        <v>1</v>
      </c>
    </row>
    <row r="215" spans="1:31" ht="12.75">
      <c r="A215" s="9">
        <f t="shared" si="40"/>
        <v>208</v>
      </c>
      <c r="C215" s="3">
        <v>40221</v>
      </c>
      <c r="D215" s="4">
        <v>15.59</v>
      </c>
      <c r="E215" s="4">
        <v>15.75</v>
      </c>
      <c r="F215" s="4">
        <v>15.35</v>
      </c>
      <c r="G215" s="4">
        <v>15.55</v>
      </c>
      <c r="H215" s="5">
        <v>76503100</v>
      </c>
      <c r="I215" s="29">
        <v>15.45</v>
      </c>
      <c r="K215" s="47">
        <f t="shared" si="41"/>
        <v>0.9859604339502234</v>
      </c>
      <c r="L215" s="23">
        <f t="shared" si="42"/>
        <v>76503.1</v>
      </c>
      <c r="M215" s="41"/>
      <c r="N215" s="48">
        <f ca="1">IF($K215&lt;&gt;"",PRODUCT($K215:OFFSET($K215,-N$1,0))-1,"")</f>
        <v>-0.008980115458627425</v>
      </c>
      <c r="O215" s="48">
        <f ca="1">IF($K215&lt;&gt;"",PRODUCT($K215:OFFSET($K215,-O$1,0))-1,"")</f>
        <v>-0.003225806451612856</v>
      </c>
      <c r="P215" s="48">
        <f ca="1">IF($K215&lt;&gt;"",PRODUCT($K215:OFFSET($K215,-P$1,0))-1,"")</f>
        <v>-0.003225806451612856</v>
      </c>
      <c r="Q215" s="48">
        <f ca="1">IF($K215&lt;&gt;"",PRODUCT($K215:OFFSET($K215,-Q$1,0))-1,"")</f>
        <v>-0.015296367112810794</v>
      </c>
      <c r="R215" s="48">
        <f ca="1">IF($K215&lt;&gt;"",PRODUCT($K215:OFFSET($K215,-R$1,0))-1,"")</f>
        <v>-0.03074027603513174</v>
      </c>
      <c r="S215" s="41"/>
      <c r="T215" s="48"/>
      <c r="U215" s="74">
        <f t="shared" si="48"/>
      </c>
      <c r="V215" s="74">
        <f t="shared" si="36"/>
      </c>
      <c r="W215" s="74">
        <f t="shared" si="37"/>
      </c>
      <c r="X215" s="74">
        <f t="shared" si="38"/>
      </c>
      <c r="Y215" s="74">
        <f t="shared" si="39"/>
      </c>
      <c r="Z215" s="41"/>
      <c r="AA215" s="74">
        <f t="shared" si="43"/>
      </c>
      <c r="AB215" s="74">
        <f t="shared" si="44"/>
      </c>
      <c r="AC215" s="74">
        <f t="shared" si="45"/>
      </c>
      <c r="AD215" s="74">
        <f t="shared" si="46"/>
      </c>
      <c r="AE215" s="74">
        <f t="shared" si="47"/>
        <v>1</v>
      </c>
    </row>
    <row r="216" spans="1:31" ht="12.75">
      <c r="A216" s="9">
        <f t="shared" si="40"/>
        <v>209</v>
      </c>
      <c r="C216" s="3">
        <v>40225</v>
      </c>
      <c r="D216" s="4">
        <v>15.7</v>
      </c>
      <c r="E216" s="4">
        <v>16.12</v>
      </c>
      <c r="F216" s="4">
        <v>15.68</v>
      </c>
      <c r="G216" s="4">
        <v>16.04</v>
      </c>
      <c r="H216" s="5">
        <v>69444800</v>
      </c>
      <c r="I216" s="29">
        <v>15.94</v>
      </c>
      <c r="K216" s="47">
        <f t="shared" si="41"/>
        <v>1.031715210355987</v>
      </c>
      <c r="L216" s="23">
        <f t="shared" si="42"/>
        <v>69444.8</v>
      </c>
      <c r="M216" s="41"/>
      <c r="N216" s="48">
        <f ca="1">IF($K216&lt;&gt;"",PRODUCT($K216:OFFSET($K216,-N$1,0))-1,"")</f>
        <v>0.01723037651563497</v>
      </c>
      <c r="O216" s="48">
        <f ca="1">IF($K216&lt;&gt;"",PRODUCT($K216:OFFSET($K216,-O$1,0))-1,"")</f>
        <v>0.022450288646568062</v>
      </c>
      <c r="P216" s="48">
        <f ca="1">IF($K216&lt;&gt;"",PRODUCT($K216:OFFSET($K216,-P$1,0))-1,"")</f>
        <v>0.028387096774193488</v>
      </c>
      <c r="Q216" s="48">
        <f ca="1">IF($K216&lt;&gt;"",PRODUCT($K216:OFFSET($K216,-Q$1,0))-1,"")</f>
        <v>0.028387096774193488</v>
      </c>
      <c r="R216" s="48">
        <f ca="1">IF($K216&lt;&gt;"",PRODUCT($K216:OFFSET($K216,-R$1,0))-1,"")</f>
        <v>0.015933715742511012</v>
      </c>
      <c r="S216" s="41"/>
      <c r="T216" s="48"/>
      <c r="U216" s="74">
        <f t="shared" si="48"/>
      </c>
      <c r="V216" s="74">
        <f t="shared" si="36"/>
      </c>
      <c r="W216" s="74">
        <f t="shared" si="37"/>
      </c>
      <c r="X216" s="74">
        <f t="shared" si="38"/>
      </c>
      <c r="Y216" s="74">
        <f t="shared" si="39"/>
      </c>
      <c r="Z216" s="41"/>
      <c r="AA216" s="74">
        <f t="shared" si="43"/>
      </c>
      <c r="AB216" s="74">
        <f t="shared" si="44"/>
        <v>1</v>
      </c>
      <c r="AC216" s="74">
        <f t="shared" si="45"/>
        <v>1</v>
      </c>
      <c r="AD216" s="74">
        <f t="shared" si="46"/>
        <v>1</v>
      </c>
      <c r="AE216" s="74">
        <f t="shared" si="47"/>
      </c>
    </row>
    <row r="217" spans="1:31" ht="12.75">
      <c r="A217" s="9">
        <f t="shared" si="40"/>
        <v>210</v>
      </c>
      <c r="C217" s="3">
        <v>40226</v>
      </c>
      <c r="D217" s="4">
        <v>16.19</v>
      </c>
      <c r="E217" s="4">
        <v>16.22</v>
      </c>
      <c r="F217" s="4">
        <v>16.06</v>
      </c>
      <c r="G217" s="4">
        <v>16.15</v>
      </c>
      <c r="H217" s="5">
        <v>60553900</v>
      </c>
      <c r="I217" s="29">
        <v>16.05</v>
      </c>
      <c r="K217" s="47">
        <f t="shared" si="41"/>
        <v>1.006900878293601</v>
      </c>
      <c r="L217" s="23">
        <f t="shared" si="42"/>
        <v>60553.9</v>
      </c>
      <c r="M217" s="41"/>
      <c r="N217" s="48">
        <f ca="1">IF($K217&lt;&gt;"",PRODUCT($K217:OFFSET($K217,-N$1,0))-1,"")</f>
        <v>0.03883495145631066</v>
      </c>
      <c r="O217" s="48">
        <f ca="1">IF($K217&lt;&gt;"",PRODUCT($K217:OFFSET($K217,-O$1,0))-1,"")</f>
        <v>0.02425015954052334</v>
      </c>
      <c r="P217" s="48">
        <f ca="1">IF($K217&lt;&gt;"",PRODUCT($K217:OFFSET($K217,-P$1,0))-1,"")</f>
        <v>0.0295060936497753</v>
      </c>
      <c r="Q217" s="48">
        <f ca="1">IF($K217&lt;&gt;"",PRODUCT($K217:OFFSET($K217,-Q$1,0))-1,"")</f>
        <v>0.03548387096774186</v>
      </c>
      <c r="R217" s="48">
        <f ca="1">IF($K217&lt;&gt;"",PRODUCT($K217:OFFSET($K217,-R$1,0))-1,"")</f>
        <v>0.03548387096774186</v>
      </c>
      <c r="S217" s="41"/>
      <c r="T217" s="48"/>
      <c r="U217" s="74">
        <f t="shared" si="48"/>
      </c>
      <c r="V217" s="74">
        <f t="shared" si="36"/>
      </c>
      <c r="W217" s="74">
        <f t="shared" si="37"/>
      </c>
      <c r="X217" s="74">
        <f t="shared" si="38"/>
      </c>
      <c r="Y217" s="74">
        <f t="shared" si="39"/>
      </c>
      <c r="Z217" s="41"/>
      <c r="AA217" s="74">
        <f t="shared" si="43"/>
        <v>1</v>
      </c>
      <c r="AB217" s="74">
        <f t="shared" si="44"/>
        <v>1</v>
      </c>
      <c r="AC217" s="74">
        <f t="shared" si="45"/>
        <v>1</v>
      </c>
      <c r="AD217" s="74">
        <f t="shared" si="46"/>
        <v>1</v>
      </c>
      <c r="AE217" s="74">
        <f t="shared" si="47"/>
        <v>1</v>
      </c>
    </row>
    <row r="218" spans="1:31" ht="12.75">
      <c r="A218" s="9">
        <f t="shared" si="40"/>
        <v>211</v>
      </c>
      <c r="C218" s="3">
        <v>40227</v>
      </c>
      <c r="D218" s="4">
        <v>16.1</v>
      </c>
      <c r="E218" s="4">
        <v>16.29</v>
      </c>
      <c r="F218" s="4">
        <v>16.08</v>
      </c>
      <c r="G218" s="4">
        <v>16.24</v>
      </c>
      <c r="H218" s="5">
        <v>47333500</v>
      </c>
      <c r="I218" s="29">
        <v>16.14</v>
      </c>
      <c r="K218" s="47">
        <f t="shared" si="41"/>
        <v>1.005607476635514</v>
      </c>
      <c r="L218" s="23">
        <f t="shared" si="42"/>
        <v>47333.5</v>
      </c>
      <c r="M218" s="41"/>
      <c r="N218" s="48">
        <f ca="1">IF($K218&lt;&gt;"",PRODUCT($K218:OFFSET($K218,-N$1,0))-1,"")</f>
        <v>0.012547051442911128</v>
      </c>
      <c r="O218" s="48">
        <f ca="1">IF($K218&lt;&gt;"",PRODUCT($K218:OFFSET($K218,-O$1,0))-1,"")</f>
        <v>0.044660194174757306</v>
      </c>
      <c r="P218" s="48">
        <f ca="1">IF($K218&lt;&gt;"",PRODUCT($K218:OFFSET($K218,-P$1,0))-1,"")</f>
        <v>0.029993618379068332</v>
      </c>
      <c r="Q218" s="48">
        <f ca="1">IF($K218&lt;&gt;"",PRODUCT($K218:OFFSET($K218,-Q$1,0))-1,"")</f>
        <v>0.03527902501603575</v>
      </c>
      <c r="R218" s="48">
        <f ca="1">IF($K218&lt;&gt;"",PRODUCT($K218:OFFSET($K218,-R$1,0))-1,"")</f>
        <v>0.041290322580645133</v>
      </c>
      <c r="S218" s="41"/>
      <c r="T218" s="48"/>
      <c r="U218" s="74">
        <f t="shared" si="48"/>
      </c>
      <c r="V218" s="74">
        <f t="shared" si="36"/>
      </c>
      <c r="W218" s="74">
        <f t="shared" si="37"/>
      </c>
      <c r="X218" s="74">
        <f t="shared" si="38"/>
      </c>
      <c r="Y218" s="74">
        <f t="shared" si="39"/>
      </c>
      <c r="Z218" s="41"/>
      <c r="AA218" s="74">
        <f t="shared" si="43"/>
      </c>
      <c r="AB218" s="74">
        <f t="shared" si="44"/>
        <v>1</v>
      </c>
      <c r="AC218" s="74">
        <f t="shared" si="45"/>
        <v>1</v>
      </c>
      <c r="AD218" s="74">
        <f t="shared" si="46"/>
        <v>1</v>
      </c>
      <c r="AE218" s="74">
        <f t="shared" si="47"/>
        <v>1</v>
      </c>
    </row>
    <row r="219" spans="1:31" ht="12.75">
      <c r="A219" s="9">
        <f t="shared" si="40"/>
        <v>212</v>
      </c>
      <c r="C219" s="3">
        <v>40228</v>
      </c>
      <c r="D219" s="4">
        <v>16.14</v>
      </c>
      <c r="E219" s="4">
        <v>16.25</v>
      </c>
      <c r="F219" s="4">
        <v>16</v>
      </c>
      <c r="G219" s="4">
        <v>16.17</v>
      </c>
      <c r="H219" s="5">
        <v>65201600</v>
      </c>
      <c r="I219" s="29">
        <v>16.07</v>
      </c>
      <c r="K219" s="47">
        <f t="shared" si="41"/>
        <v>0.9956629491945477</v>
      </c>
      <c r="L219" s="23">
        <f t="shared" si="42"/>
        <v>65201.6</v>
      </c>
      <c r="M219" s="41"/>
      <c r="N219" s="48">
        <f ca="1">IF($K219&lt;&gt;"",PRODUCT($K219:OFFSET($K219,-N$1,0))-1,"")</f>
        <v>0.0012461059190032042</v>
      </c>
      <c r="O219" s="48">
        <f ca="1">IF($K219&lt;&gt;"",PRODUCT($K219:OFFSET($K219,-O$1,0))-1,"")</f>
        <v>0.008155583437892355</v>
      </c>
      <c r="P219" s="48">
        <f ca="1">IF($K219&lt;&gt;"",PRODUCT($K219:OFFSET($K219,-P$1,0))-1,"")</f>
        <v>0.04012944983818767</v>
      </c>
      <c r="Q219" s="48">
        <f ca="1">IF($K219&lt;&gt;"",PRODUCT($K219:OFFSET($K219,-Q$1,0))-1,"")</f>
        <v>0.025526483726866722</v>
      </c>
      <c r="R219" s="48">
        <f ca="1">IF($K219&lt;&gt;"",PRODUCT($K219:OFFSET($K219,-R$1,0))-1,"")</f>
        <v>0.03078896728672209</v>
      </c>
      <c r="S219" s="41"/>
      <c r="T219" s="48"/>
      <c r="U219" s="74">
        <f t="shared" si="48"/>
      </c>
      <c r="V219" s="74">
        <f t="shared" si="36"/>
      </c>
      <c r="W219" s="74">
        <f t="shared" si="37"/>
      </c>
      <c r="X219" s="74">
        <f t="shared" si="38"/>
      </c>
      <c r="Y219" s="74">
        <f t="shared" si="39"/>
      </c>
      <c r="Z219" s="41"/>
      <c r="AA219" s="74">
        <f t="shared" si="43"/>
      </c>
      <c r="AB219" s="74">
        <f t="shared" si="44"/>
      </c>
      <c r="AC219" s="74">
        <f t="shared" si="45"/>
        <v>1</v>
      </c>
      <c r="AD219" s="74">
        <f t="shared" si="46"/>
        <v>1</v>
      </c>
      <c r="AE219" s="74">
        <f t="shared" si="47"/>
        <v>1</v>
      </c>
    </row>
    <row r="220" spans="1:31" ht="12.75">
      <c r="A220" s="9">
        <f t="shared" si="40"/>
        <v>213</v>
      </c>
      <c r="C220" s="3">
        <v>40231</v>
      </c>
      <c r="D220" s="4">
        <v>16.23</v>
      </c>
      <c r="E220" s="4">
        <v>16.34</v>
      </c>
      <c r="F220" s="4">
        <v>16.16</v>
      </c>
      <c r="G220" s="4">
        <v>16.25</v>
      </c>
      <c r="H220" s="5">
        <v>44988000</v>
      </c>
      <c r="I220" s="29">
        <v>16.15</v>
      </c>
      <c r="K220" s="47">
        <f t="shared" si="41"/>
        <v>1.0049782202862476</v>
      </c>
      <c r="L220" s="23">
        <f t="shared" si="42"/>
        <v>44988</v>
      </c>
      <c r="M220" s="41"/>
      <c r="N220" s="48">
        <f ca="1">IF($K220&lt;&gt;"",PRODUCT($K220:OFFSET($K220,-N$1,0))-1,"")</f>
        <v>0.0006195786864930941</v>
      </c>
      <c r="O220" s="48">
        <f ca="1">IF($K220&lt;&gt;"",PRODUCT($K220:OFFSET($K220,-O$1,0))-1,"")</f>
        <v>0.006230529595015577</v>
      </c>
      <c r="P220" s="48">
        <f ca="1">IF($K220&lt;&gt;"",PRODUCT($K220:OFFSET($K220,-P$1,0))-1,"")</f>
        <v>0.013174404015056762</v>
      </c>
      <c r="Q220" s="48">
        <f ca="1">IF($K220&lt;&gt;"",PRODUCT($K220:OFFSET($K220,-Q$1,0))-1,"")</f>
        <v>0.0453074433656957</v>
      </c>
      <c r="R220" s="48">
        <f ca="1">IF($K220&lt;&gt;"",PRODUCT($K220:OFFSET($K220,-R$1,0))-1,"")</f>
        <v>0.030631780472240022</v>
      </c>
      <c r="S220" s="41"/>
      <c r="T220" s="48"/>
      <c r="U220" s="74">
        <f t="shared" si="48"/>
      </c>
      <c r="V220" s="74">
        <f t="shared" si="36"/>
      </c>
      <c r="W220" s="74">
        <f t="shared" si="37"/>
      </c>
      <c r="X220" s="74">
        <f t="shared" si="38"/>
      </c>
      <c r="Y220" s="74">
        <f t="shared" si="39"/>
      </c>
      <c r="Z220" s="41"/>
      <c r="AA220" s="74">
        <f t="shared" si="43"/>
      </c>
      <c r="AB220" s="74">
        <f t="shared" si="44"/>
      </c>
      <c r="AC220" s="74">
        <f t="shared" si="45"/>
      </c>
      <c r="AD220" s="74">
        <f t="shared" si="46"/>
        <v>1</v>
      </c>
      <c r="AE220" s="74">
        <f t="shared" si="47"/>
        <v>1</v>
      </c>
    </row>
    <row r="221" spans="1:31" ht="12.75">
      <c r="A221" s="9">
        <f t="shared" si="40"/>
        <v>214</v>
      </c>
      <c r="C221" s="3">
        <v>40232</v>
      </c>
      <c r="D221" s="4">
        <v>16.19</v>
      </c>
      <c r="E221" s="4">
        <v>16.32</v>
      </c>
      <c r="F221" s="4">
        <v>15.86</v>
      </c>
      <c r="G221" s="4">
        <v>15.95</v>
      </c>
      <c r="H221" s="5">
        <v>63371100</v>
      </c>
      <c r="I221" s="29">
        <v>15.85</v>
      </c>
      <c r="K221" s="47">
        <f t="shared" si="41"/>
        <v>0.9814241486068113</v>
      </c>
      <c r="L221" s="23">
        <f t="shared" si="42"/>
        <v>63371.1</v>
      </c>
      <c r="M221" s="41"/>
      <c r="N221" s="48">
        <f ca="1">IF($K221&lt;&gt;"",PRODUCT($K221:OFFSET($K221,-N$1,0))-1,"")</f>
        <v>-0.013690105787180995</v>
      </c>
      <c r="O221" s="48">
        <f ca="1">IF($K221&lt;&gt;"",PRODUCT($K221:OFFSET($K221,-O$1,0))-1,"")</f>
        <v>-0.017967781908302283</v>
      </c>
      <c r="P221" s="48">
        <f ca="1">IF($K221&lt;&gt;"",PRODUCT($K221:OFFSET($K221,-P$1,0))-1,"")</f>
        <v>-0.012461059190031043</v>
      </c>
      <c r="Q221" s="48">
        <f ca="1">IF($K221&lt;&gt;"",PRODUCT($K221:OFFSET($K221,-Q$1,0))-1,"")</f>
        <v>-0.005646173149309486</v>
      </c>
      <c r="R221" s="48">
        <f ca="1">IF($K221&lt;&gt;"",PRODUCT($K221:OFFSET($K221,-R$1,0))-1,"")</f>
        <v>0.02588996763754059</v>
      </c>
      <c r="S221" s="41"/>
      <c r="T221" s="48"/>
      <c r="U221" s="74">
        <f t="shared" si="48"/>
      </c>
      <c r="V221" s="74">
        <f t="shared" si="36"/>
      </c>
      <c r="W221" s="74">
        <f t="shared" si="37"/>
      </c>
      <c r="X221" s="74">
        <f t="shared" si="38"/>
      </c>
      <c r="Y221" s="74">
        <f t="shared" si="39"/>
        <v>1</v>
      </c>
      <c r="Z221" s="41"/>
      <c r="AA221" s="74">
        <f t="shared" si="43"/>
      </c>
      <c r="AB221" s="74">
        <f t="shared" si="44"/>
      </c>
      <c r="AC221" s="74">
        <f t="shared" si="45"/>
      </c>
      <c r="AD221" s="74">
        <f t="shared" si="46"/>
      </c>
      <c r="AE221" s="74">
        <f t="shared" si="47"/>
        <v>1</v>
      </c>
    </row>
    <row r="222" spans="1:31" ht="12.75">
      <c r="A222" s="9">
        <f t="shared" si="40"/>
        <v>215</v>
      </c>
      <c r="C222" s="3">
        <v>40233</v>
      </c>
      <c r="D222" s="4">
        <v>15.98</v>
      </c>
      <c r="E222" s="4">
        <v>16.14</v>
      </c>
      <c r="F222" s="4">
        <v>15.88</v>
      </c>
      <c r="G222" s="4">
        <v>16.12</v>
      </c>
      <c r="H222" s="5">
        <v>56650600</v>
      </c>
      <c r="I222" s="29">
        <v>16.02</v>
      </c>
      <c r="K222" s="47">
        <f t="shared" si="41"/>
        <v>1.0107255520504732</v>
      </c>
      <c r="L222" s="23">
        <f t="shared" si="42"/>
        <v>56650.6</v>
      </c>
      <c r="M222" s="41"/>
      <c r="N222" s="48">
        <f ca="1">IF($K222&lt;&gt;"",PRODUCT($K222:OFFSET($K222,-N$1,0))-1,"")</f>
        <v>-0.008049535603715019</v>
      </c>
      <c r="O222" s="48">
        <f ca="1">IF($K222&lt;&gt;"",PRODUCT($K222:OFFSET($K222,-O$1,0))-1,"")</f>
        <v>-0.0031113876789047312</v>
      </c>
      <c r="P222" s="48">
        <f ca="1">IF($K222&lt;&gt;"",PRODUCT($K222:OFFSET($K222,-P$1,0))-1,"")</f>
        <v>-0.0074349442379181285</v>
      </c>
      <c r="Q222" s="48">
        <f ca="1">IF($K222&lt;&gt;"",PRODUCT($K222:OFFSET($K222,-Q$1,0))-1,"")</f>
        <v>-0.0018691588785045843</v>
      </c>
      <c r="R222" s="48">
        <f ca="1">IF($K222&lt;&gt;"",PRODUCT($K222:OFFSET($K222,-R$1,0))-1,"")</f>
        <v>0.005018820577164851</v>
      </c>
      <c r="S222" s="41"/>
      <c r="T222" s="48"/>
      <c r="U222" s="74">
        <f t="shared" si="48"/>
      </c>
      <c r="V222" s="74">
        <f aca="true" t="shared" si="49" ref="V222:V263">IF($K223&lt;&gt;"",IF(AND((O222-$Q$5)*($K223-1-$Q$6)&gt;0,AB222=1),1,""),"")</f>
      </c>
      <c r="W222" s="74">
        <f aca="true" t="shared" si="50" ref="W222:W263">IF($K223&lt;&gt;"",IF(AND((P222-$Q$5)*($K223-1-$Q$6)&gt;0,AC222=1),1,""),"")</f>
      </c>
      <c r="X222" s="74">
        <f aca="true" t="shared" si="51" ref="X222:X263">IF($K223&lt;&gt;"",IF(AND((Q222-$Q$5)*($K223-1-$Q$6)&gt;0,AD222=1),1,""),"")</f>
      </c>
      <c r="Y222" s="74">
        <f aca="true" t="shared" si="52" ref="Y222:Y263">IF($K223&lt;&gt;"",IF(AND((R222-$Q$5)*($K223-1-$Q$6)&gt;0,AE222=1),1,""),"")</f>
      </c>
      <c r="Z222" s="41"/>
      <c r="AA222" s="74">
        <f t="shared" si="43"/>
      </c>
      <c r="AB222" s="74">
        <f t="shared" si="44"/>
      </c>
      <c r="AC222" s="74">
        <f t="shared" si="45"/>
      </c>
      <c r="AD222" s="74">
        <f t="shared" si="46"/>
      </c>
      <c r="AE222" s="74">
        <f t="shared" si="47"/>
      </c>
    </row>
    <row r="223" spans="1:31" ht="12.75">
      <c r="A223" s="9">
        <f t="shared" si="40"/>
        <v>216</v>
      </c>
      <c r="C223" s="3">
        <v>40234</v>
      </c>
      <c r="D223" s="4">
        <v>15.76</v>
      </c>
      <c r="E223" s="4">
        <v>15.95</v>
      </c>
      <c r="F223" s="4">
        <v>15.71</v>
      </c>
      <c r="G223" s="4">
        <v>15.92</v>
      </c>
      <c r="H223" s="5">
        <v>63364500</v>
      </c>
      <c r="I223" s="29">
        <v>15.92</v>
      </c>
      <c r="K223" s="47">
        <f t="shared" si="41"/>
        <v>0.9937578027465668</v>
      </c>
      <c r="L223" s="23">
        <f t="shared" si="42"/>
        <v>63364.5</v>
      </c>
      <c r="M223" s="41"/>
      <c r="N223" s="48">
        <f ca="1">IF($K223&lt;&gt;"",PRODUCT($K223:OFFSET($K223,-N$1,0))-1,"")</f>
        <v>0.00441640378548902</v>
      </c>
      <c r="O223" s="48">
        <f ca="1">IF($K223&lt;&gt;"",PRODUCT($K223:OFFSET($K223,-O$1,0))-1,"")</f>
        <v>-0.014241486068111375</v>
      </c>
      <c r="P223" s="48">
        <f ca="1">IF($K223&lt;&gt;"",PRODUCT($K223:OFFSET($K223,-P$1,0))-1,"")</f>
        <v>-0.009334163036714305</v>
      </c>
      <c r="Q223" s="48">
        <f ca="1">IF($K223&lt;&gt;"",PRODUCT($K223:OFFSET($K223,-Q$1,0))-1,"")</f>
        <v>-0.013630731102849958</v>
      </c>
      <c r="R223" s="48">
        <f ca="1">IF($K223&lt;&gt;"",PRODUCT($K223:OFFSET($K223,-R$1,0))-1,"")</f>
        <v>-0.008099688473520161</v>
      </c>
      <c r="S223" s="41"/>
      <c r="T223" s="48"/>
      <c r="U223" s="74">
        <f t="shared" si="48"/>
      </c>
      <c r="V223" s="74">
        <f t="shared" si="49"/>
      </c>
      <c r="W223" s="74">
        <f t="shared" si="50"/>
      </c>
      <c r="X223" s="74">
        <f t="shared" si="51"/>
      </c>
      <c r="Y223" s="74">
        <f t="shared" si="52"/>
      </c>
      <c r="Z223" s="41"/>
      <c r="AA223" s="74">
        <f t="shared" si="43"/>
      </c>
      <c r="AB223" s="74">
        <f t="shared" si="44"/>
      </c>
      <c r="AC223" s="74">
        <f t="shared" si="45"/>
      </c>
      <c r="AD223" s="74">
        <f t="shared" si="46"/>
      </c>
      <c r="AE223" s="74">
        <f t="shared" si="47"/>
      </c>
    </row>
    <row r="224" spans="1:31" ht="12.75">
      <c r="A224" s="9">
        <f t="shared" si="40"/>
        <v>217</v>
      </c>
      <c r="C224" s="3">
        <v>40235</v>
      </c>
      <c r="D224" s="4">
        <v>16</v>
      </c>
      <c r="E224" s="4">
        <v>16.15</v>
      </c>
      <c r="F224" s="4">
        <v>15.95</v>
      </c>
      <c r="G224" s="4">
        <v>16.06</v>
      </c>
      <c r="H224" s="5">
        <v>60564400</v>
      </c>
      <c r="I224" s="29">
        <v>16.06</v>
      </c>
      <c r="K224" s="47">
        <f t="shared" si="41"/>
        <v>1.008793969849246</v>
      </c>
      <c r="L224" s="23">
        <f t="shared" si="42"/>
        <v>60564.4</v>
      </c>
      <c r="M224" s="41"/>
      <c r="N224" s="48">
        <f ca="1">IF($K224&lt;&gt;"",PRODUCT($K224:OFFSET($K224,-N$1,0))-1,"")</f>
        <v>0.0024968789013730674</v>
      </c>
      <c r="O224" s="48">
        <f ca="1">IF($K224&lt;&gt;"",PRODUCT($K224:OFFSET($K224,-O$1,0))-1,"")</f>
        <v>0.013249211356466839</v>
      </c>
      <c r="P224" s="48">
        <f ca="1">IF($K224&lt;&gt;"",PRODUCT($K224:OFFSET($K224,-P$1,0))-1,"")</f>
        <v>-0.005572755417956765</v>
      </c>
      <c r="Q224" s="48">
        <f ca="1">IF($K224&lt;&gt;"",PRODUCT($K224:OFFSET($K224,-Q$1,0))-1,"")</f>
        <v>-0.0006222775357810351</v>
      </c>
      <c r="R224" s="48">
        <f ca="1">IF($K224&lt;&gt;"",PRODUCT($K224:OFFSET($K224,-R$1,0))-1,"")</f>
        <v>-0.00495662949194553</v>
      </c>
      <c r="S224" s="41"/>
      <c r="T224" s="48"/>
      <c r="U224" s="74">
        <f t="shared" si="48"/>
      </c>
      <c r="V224" s="74">
        <f t="shared" si="49"/>
      </c>
      <c r="W224" s="74">
        <f t="shared" si="50"/>
      </c>
      <c r="X224" s="74">
        <f t="shared" si="51"/>
      </c>
      <c r="Y224" s="74">
        <f t="shared" si="52"/>
      </c>
      <c r="Z224" s="41"/>
      <c r="AA224" s="74">
        <f t="shared" si="43"/>
      </c>
      <c r="AB224" s="74">
        <f t="shared" si="44"/>
      </c>
      <c r="AC224" s="74">
        <f t="shared" si="45"/>
      </c>
      <c r="AD224" s="74">
        <f t="shared" si="46"/>
      </c>
      <c r="AE224" s="74">
        <f t="shared" si="47"/>
      </c>
    </row>
    <row r="225" spans="1:31" ht="12.75">
      <c r="A225" s="9">
        <f t="shared" si="40"/>
        <v>218</v>
      </c>
      <c r="C225" s="3">
        <v>40238</v>
      </c>
      <c r="D225" s="4">
        <v>16.1</v>
      </c>
      <c r="E225" s="4">
        <v>16.15</v>
      </c>
      <c r="F225" s="4">
        <v>15.83</v>
      </c>
      <c r="G225" s="4">
        <v>15.9</v>
      </c>
      <c r="H225" s="5">
        <v>62798300</v>
      </c>
      <c r="I225" s="29">
        <v>15.9</v>
      </c>
      <c r="K225" s="47">
        <f t="shared" si="41"/>
        <v>0.9900373599003737</v>
      </c>
      <c r="L225" s="23">
        <f t="shared" si="42"/>
        <v>62798.3</v>
      </c>
      <c r="M225" s="41"/>
      <c r="N225" s="48">
        <f ca="1">IF($K225&lt;&gt;"",PRODUCT($K225:OFFSET($K225,-N$1,0))-1,"")</f>
        <v>-0.0012562814070352646</v>
      </c>
      <c r="O225" s="48">
        <f ca="1">IF($K225&lt;&gt;"",PRODUCT($K225:OFFSET($K225,-O$1,0))-1,"")</f>
        <v>-0.0074906367041199795</v>
      </c>
      <c r="P225" s="48">
        <f ca="1">IF($K225&lt;&gt;"",PRODUCT($K225:OFFSET($K225,-P$1,0))-1,"")</f>
        <v>0.003154574132492094</v>
      </c>
      <c r="Q225" s="48">
        <f ca="1">IF($K225&lt;&gt;"",PRODUCT($K225:OFFSET($K225,-Q$1,0))-1,"")</f>
        <v>-0.01547987616099078</v>
      </c>
      <c r="R225" s="48">
        <f ca="1">IF($K225&lt;&gt;"",PRODUCT($K225:OFFSET($K225,-R$1,0))-1,"")</f>
        <v>-0.010578718108276264</v>
      </c>
      <c r="S225" s="41"/>
      <c r="T225" s="48"/>
      <c r="U225" s="74">
        <f t="shared" si="48"/>
      </c>
      <c r="V225" s="74">
        <f t="shared" si="49"/>
      </c>
      <c r="W225" s="74">
        <f t="shared" si="50"/>
      </c>
      <c r="X225" s="74">
        <f t="shared" si="51"/>
      </c>
      <c r="Y225" s="74">
        <f t="shared" si="52"/>
      </c>
      <c r="Z225" s="41"/>
      <c r="AA225" s="74">
        <f t="shared" si="43"/>
      </c>
      <c r="AB225" s="74">
        <f t="shared" si="44"/>
      </c>
      <c r="AC225" s="74">
        <f t="shared" si="45"/>
      </c>
      <c r="AD225" s="74">
        <f t="shared" si="46"/>
      </c>
      <c r="AE225" s="74">
        <f t="shared" si="47"/>
      </c>
    </row>
    <row r="226" spans="1:31" ht="12.75">
      <c r="A226" s="9">
        <f t="shared" si="40"/>
        <v>219</v>
      </c>
      <c r="C226" s="3">
        <v>40239</v>
      </c>
      <c r="D226" s="4">
        <v>15.92</v>
      </c>
      <c r="E226" s="4">
        <v>15.95</v>
      </c>
      <c r="F226" s="4">
        <v>15.83</v>
      </c>
      <c r="G226" s="4">
        <v>15.9</v>
      </c>
      <c r="H226" s="5">
        <v>52587600</v>
      </c>
      <c r="I226" s="29">
        <v>15.9</v>
      </c>
      <c r="K226" s="47">
        <f t="shared" si="41"/>
        <v>1</v>
      </c>
      <c r="L226" s="23">
        <f t="shared" si="42"/>
        <v>52587.6</v>
      </c>
      <c r="M226" s="41"/>
      <c r="N226" s="48">
        <f ca="1">IF($K226&lt;&gt;"",PRODUCT($K226:OFFSET($K226,-N$1,0))-1,"")</f>
        <v>-0.00996264009962633</v>
      </c>
      <c r="O226" s="48">
        <f ca="1">IF($K226&lt;&gt;"",PRODUCT($K226:OFFSET($K226,-O$1,0))-1,"")</f>
        <v>-0.0012562814070352646</v>
      </c>
      <c r="P226" s="48">
        <f ca="1">IF($K226&lt;&gt;"",PRODUCT($K226:OFFSET($K226,-P$1,0))-1,"")</f>
        <v>-0.0074906367041199795</v>
      </c>
      <c r="Q226" s="48">
        <f ca="1">IF($K226&lt;&gt;"",PRODUCT($K226:OFFSET($K226,-Q$1,0))-1,"")</f>
        <v>0.003154574132492094</v>
      </c>
      <c r="R226" s="48">
        <f ca="1">IF($K226&lt;&gt;"",PRODUCT($K226:OFFSET($K226,-R$1,0))-1,"")</f>
        <v>-0.01547987616099078</v>
      </c>
      <c r="S226" s="41"/>
      <c r="T226" s="48"/>
      <c r="U226" s="74">
        <f t="shared" si="48"/>
      </c>
      <c r="V226" s="74">
        <f t="shared" si="49"/>
      </c>
      <c r="W226" s="74">
        <f t="shared" si="50"/>
      </c>
      <c r="X226" s="74">
        <f t="shared" si="51"/>
      </c>
      <c r="Y226" s="74">
        <f t="shared" si="52"/>
      </c>
      <c r="Z226" s="41"/>
      <c r="AA226" s="74">
        <f t="shared" si="43"/>
      </c>
      <c r="AB226" s="74">
        <f t="shared" si="44"/>
      </c>
      <c r="AC226" s="74">
        <f t="shared" si="45"/>
      </c>
      <c r="AD226" s="74">
        <f t="shared" si="46"/>
      </c>
      <c r="AE226" s="74">
        <f t="shared" si="47"/>
      </c>
    </row>
    <row r="227" spans="1:31" ht="12.75">
      <c r="A227" s="9">
        <f t="shared" si="40"/>
        <v>220</v>
      </c>
      <c r="C227" s="3">
        <v>40240</v>
      </c>
      <c r="D227" s="4">
        <v>15.98</v>
      </c>
      <c r="E227" s="4">
        <v>16.29</v>
      </c>
      <c r="F227" s="4">
        <v>15.95</v>
      </c>
      <c r="G227" s="4">
        <v>16.03</v>
      </c>
      <c r="H227" s="5">
        <v>83817400</v>
      </c>
      <c r="I227" s="29">
        <v>16.03</v>
      </c>
      <c r="K227" s="47">
        <f t="shared" si="41"/>
        <v>1.008176100628931</v>
      </c>
      <c r="L227" s="23">
        <f t="shared" si="42"/>
        <v>83817.4</v>
      </c>
      <c r="M227" s="41"/>
      <c r="N227" s="48">
        <f ca="1">IF($K227&lt;&gt;"",PRODUCT($K227:OFFSET($K227,-N$1,0))-1,"")</f>
        <v>0.008176100628930927</v>
      </c>
      <c r="O227" s="48">
        <f ca="1">IF($K227&lt;&gt;"",PRODUCT($K227:OFFSET($K227,-O$1,0))-1,"")</f>
        <v>-0.0018679950186797356</v>
      </c>
      <c r="P227" s="48">
        <f ca="1">IF($K227&lt;&gt;"",PRODUCT($K227:OFFSET($K227,-P$1,0))-1,"")</f>
        <v>0.006909547738693567</v>
      </c>
      <c r="Q227" s="48">
        <f ca="1">IF($K227&lt;&gt;"",PRODUCT($K227:OFFSET($K227,-Q$1,0))-1,"")</f>
        <v>0.0006242197253432114</v>
      </c>
      <c r="R227" s="48">
        <f ca="1">IF($K227&lt;&gt;"",PRODUCT($K227:OFFSET($K227,-R$1,0))-1,"")</f>
        <v>0.011356466876971671</v>
      </c>
      <c r="S227" s="41"/>
      <c r="T227" s="48"/>
      <c r="U227" s="74">
        <f t="shared" si="48"/>
      </c>
      <c r="V227" s="74">
        <f t="shared" si="49"/>
      </c>
      <c r="W227" s="74">
        <f t="shared" si="50"/>
      </c>
      <c r="X227" s="74">
        <f t="shared" si="51"/>
      </c>
      <c r="Y227" s="74">
        <f t="shared" si="52"/>
      </c>
      <c r="Z227" s="41"/>
      <c r="AA227" s="74">
        <f t="shared" si="43"/>
      </c>
      <c r="AB227" s="74">
        <f t="shared" si="44"/>
      </c>
      <c r="AC227" s="74">
        <f t="shared" si="45"/>
      </c>
      <c r="AD227" s="74">
        <f t="shared" si="46"/>
      </c>
      <c r="AE227" s="74">
        <f t="shared" si="47"/>
      </c>
    </row>
    <row r="228" spans="1:31" ht="12.75">
      <c r="A228" s="9">
        <f t="shared" si="40"/>
        <v>221</v>
      </c>
      <c r="C228" s="3">
        <v>40241</v>
      </c>
      <c r="D228" s="4">
        <v>16.07</v>
      </c>
      <c r="E228" s="4">
        <v>16.16</v>
      </c>
      <c r="F228" s="4">
        <v>15.97</v>
      </c>
      <c r="G228" s="4">
        <v>16.11</v>
      </c>
      <c r="H228" s="5">
        <v>47132200</v>
      </c>
      <c r="I228" s="29">
        <v>16.11</v>
      </c>
      <c r="K228" s="47">
        <f t="shared" si="41"/>
        <v>1.0049906425452275</v>
      </c>
      <c r="L228" s="23">
        <f t="shared" si="42"/>
        <v>47132.2</v>
      </c>
      <c r="M228" s="41"/>
      <c r="N228" s="48">
        <f ca="1">IF($K228&lt;&gt;"",PRODUCT($K228:OFFSET($K228,-N$1,0))-1,"")</f>
        <v>0.013207547169811207</v>
      </c>
      <c r="O228" s="48">
        <f ca="1">IF($K228&lt;&gt;"",PRODUCT($K228:OFFSET($K228,-O$1,0))-1,"")</f>
        <v>0.013207547169811207</v>
      </c>
      <c r="P228" s="48">
        <f ca="1">IF($K228&lt;&gt;"",PRODUCT($K228:OFFSET($K228,-P$1,0))-1,"")</f>
        <v>0.0031133250311332628</v>
      </c>
      <c r="Q228" s="48">
        <f ca="1">IF($K228&lt;&gt;"",PRODUCT($K228:OFFSET($K228,-Q$1,0))-1,"")</f>
        <v>0.011934673366834181</v>
      </c>
      <c r="R228" s="48">
        <f ca="1">IF($K228&lt;&gt;"",PRODUCT($K228:OFFSET($K228,-R$1,0))-1,"")</f>
        <v>0.005617977528089568</v>
      </c>
      <c r="S228" s="41"/>
      <c r="T228" s="48"/>
      <c r="U228" s="74">
        <f t="shared" si="48"/>
      </c>
      <c r="V228" s="74">
        <f t="shared" si="49"/>
      </c>
      <c r="W228" s="74">
        <f t="shared" si="50"/>
      </c>
      <c r="X228" s="74">
        <f t="shared" si="51"/>
      </c>
      <c r="Y228" s="74">
        <f t="shared" si="52"/>
      </c>
      <c r="Z228" s="41"/>
      <c r="AA228" s="74">
        <f t="shared" si="43"/>
      </c>
      <c r="AB228" s="74">
        <f t="shared" si="44"/>
      </c>
      <c r="AC228" s="74">
        <f t="shared" si="45"/>
      </c>
      <c r="AD228" s="74">
        <f t="shared" si="46"/>
      </c>
      <c r="AE228" s="74">
        <f t="shared" si="47"/>
      </c>
    </row>
    <row r="229" spans="1:31" ht="12.75">
      <c r="A229" s="9">
        <f t="shared" si="40"/>
        <v>222</v>
      </c>
      <c r="C229" s="3">
        <v>40242</v>
      </c>
      <c r="D229" s="4">
        <v>16.19</v>
      </c>
      <c r="E229" s="4">
        <v>16.37</v>
      </c>
      <c r="F229" s="4">
        <v>16.15</v>
      </c>
      <c r="G229" s="4">
        <v>16.35</v>
      </c>
      <c r="H229" s="5">
        <v>65183900</v>
      </c>
      <c r="I229" s="29">
        <v>16.35</v>
      </c>
      <c r="K229" s="47">
        <f t="shared" si="41"/>
        <v>1.0148975791433894</v>
      </c>
      <c r="L229" s="23">
        <f t="shared" si="42"/>
        <v>65183.9</v>
      </c>
      <c r="M229" s="41"/>
      <c r="N229" s="48">
        <f ca="1">IF($K229&lt;&gt;"",PRODUCT($K229:OFFSET($K229,-N$1,0))-1,"")</f>
        <v>0.019962570180910744</v>
      </c>
      <c r="O229" s="48">
        <f ca="1">IF($K229&lt;&gt;"",PRODUCT($K229:OFFSET($K229,-O$1,0))-1,"")</f>
        <v>0.028301886792452935</v>
      </c>
      <c r="P229" s="48">
        <f ca="1">IF($K229&lt;&gt;"",PRODUCT($K229:OFFSET($K229,-P$1,0))-1,"")</f>
        <v>0.028301886792452935</v>
      </c>
      <c r="Q229" s="48">
        <f ca="1">IF($K229&lt;&gt;"",PRODUCT($K229:OFFSET($K229,-Q$1,0))-1,"")</f>
        <v>0.018057285180573146</v>
      </c>
      <c r="R229" s="48">
        <f ca="1">IF($K229&lt;&gt;"",PRODUCT($K229:OFFSET($K229,-R$1,0))-1,"")</f>
        <v>0.027010050251256468</v>
      </c>
      <c r="S229" s="41"/>
      <c r="T229" s="48"/>
      <c r="U229" s="74">
        <f t="shared" si="48"/>
      </c>
      <c r="V229" s="74">
        <f t="shared" si="49"/>
      </c>
      <c r="W229" s="74">
        <f t="shared" si="50"/>
      </c>
      <c r="X229" s="74">
        <f t="shared" si="51"/>
      </c>
      <c r="Y229" s="74">
        <f t="shared" si="52"/>
      </c>
      <c r="Z229" s="41"/>
      <c r="AA229" s="74">
        <f t="shared" si="43"/>
      </c>
      <c r="AB229" s="74">
        <f t="shared" si="44"/>
        <v>1</v>
      </c>
      <c r="AC229" s="74">
        <f t="shared" si="45"/>
        <v>1</v>
      </c>
      <c r="AD229" s="74">
        <f t="shared" si="46"/>
      </c>
      <c r="AE229" s="74">
        <f t="shared" si="47"/>
        <v>1</v>
      </c>
    </row>
    <row r="230" spans="1:31" ht="12.75">
      <c r="A230" s="9">
        <f t="shared" si="40"/>
        <v>223</v>
      </c>
      <c r="C230" s="3">
        <v>40245</v>
      </c>
      <c r="D230" s="4">
        <v>16.37</v>
      </c>
      <c r="E230" s="4">
        <v>16.47</v>
      </c>
      <c r="F230" s="4">
        <v>16.24</v>
      </c>
      <c r="G230" s="4">
        <v>16.27</v>
      </c>
      <c r="H230" s="5">
        <v>53676900</v>
      </c>
      <c r="I230" s="29">
        <v>16.27</v>
      </c>
      <c r="K230" s="47">
        <f t="shared" si="41"/>
        <v>0.9951070336391437</v>
      </c>
      <c r="L230" s="23">
        <f t="shared" si="42"/>
        <v>53676.9</v>
      </c>
      <c r="M230" s="41"/>
      <c r="N230" s="48">
        <f ca="1">IF($K230&lt;&gt;"",PRODUCT($K230:OFFSET($K230,-N$1,0))-1,"")</f>
        <v>0.009931719428926344</v>
      </c>
      <c r="O230" s="48">
        <f ca="1">IF($K230&lt;&gt;"",PRODUCT($K230:OFFSET($K230,-O$1,0))-1,"")</f>
        <v>0.014971927635683002</v>
      </c>
      <c r="P230" s="48">
        <f ca="1">IF($K230&lt;&gt;"",PRODUCT($K230:OFFSET($K230,-P$1,0))-1,"")</f>
        <v>0.023270440251572433</v>
      </c>
      <c r="Q230" s="48">
        <f ca="1">IF($K230&lt;&gt;"",PRODUCT($K230:OFFSET($K230,-Q$1,0))-1,"")</f>
        <v>0.023270440251572433</v>
      </c>
      <c r="R230" s="48">
        <f ca="1">IF($K230&lt;&gt;"",PRODUCT($K230:OFFSET($K230,-R$1,0))-1,"")</f>
        <v>0.013075965130759926</v>
      </c>
      <c r="S230" s="41"/>
      <c r="T230" s="48"/>
      <c r="U230" s="74">
        <f t="shared" si="48"/>
      </c>
      <c r="V230" s="74">
        <f t="shared" si="49"/>
      </c>
      <c r="W230" s="74">
        <f t="shared" si="50"/>
        <v>1</v>
      </c>
      <c r="X230" s="74">
        <f t="shared" si="51"/>
        <v>1</v>
      </c>
      <c r="Y230" s="74">
        <f t="shared" si="52"/>
      </c>
      <c r="Z230" s="41"/>
      <c r="AA230" s="74">
        <f t="shared" si="43"/>
      </c>
      <c r="AB230" s="74">
        <f t="shared" si="44"/>
      </c>
      <c r="AC230" s="74">
        <f t="shared" si="45"/>
        <v>1</v>
      </c>
      <c r="AD230" s="74">
        <f t="shared" si="46"/>
        <v>1</v>
      </c>
      <c r="AE230" s="74">
        <f t="shared" si="47"/>
      </c>
    </row>
    <row r="231" spans="1:31" ht="12.75">
      <c r="A231" s="9">
        <f t="shared" si="40"/>
        <v>224</v>
      </c>
      <c r="C231" s="3">
        <v>40246</v>
      </c>
      <c r="D231" s="4">
        <v>16.3</v>
      </c>
      <c r="E231" s="4">
        <v>16.62</v>
      </c>
      <c r="F231" s="4">
        <v>16.25</v>
      </c>
      <c r="G231" s="4">
        <v>16.49</v>
      </c>
      <c r="H231" s="5">
        <v>83685600</v>
      </c>
      <c r="I231" s="29">
        <v>16.49</v>
      </c>
      <c r="K231" s="47">
        <f t="shared" si="41"/>
        <v>1.0135218192993238</v>
      </c>
      <c r="L231" s="23">
        <f t="shared" si="42"/>
        <v>83685.6</v>
      </c>
      <c r="M231" s="41"/>
      <c r="N231" s="48">
        <f ca="1">IF($K231&lt;&gt;"",PRODUCT($K231:OFFSET($K231,-N$1,0))-1,"")</f>
        <v>0.008562691131498212</v>
      </c>
      <c r="O231" s="48">
        <f ca="1">IF($K231&lt;&gt;"",PRODUCT($K231:OFFSET($K231,-O$1,0))-1,"")</f>
        <v>0.02358783364369965</v>
      </c>
      <c r="P231" s="48">
        <f ca="1">IF($K231&lt;&gt;"",PRODUCT($K231:OFFSET($K231,-P$1,0))-1,"")</f>
        <v>0.028696194635059014</v>
      </c>
      <c r="Q231" s="48">
        <f ca="1">IF($K231&lt;&gt;"",PRODUCT($K231:OFFSET($K231,-Q$1,0))-1,"")</f>
        <v>0.037106918238993813</v>
      </c>
      <c r="R231" s="48">
        <f ca="1">IF($K231&lt;&gt;"",PRODUCT($K231:OFFSET($K231,-R$1,0))-1,"")</f>
        <v>0.037106918238993813</v>
      </c>
      <c r="S231" s="41"/>
      <c r="T231" s="48"/>
      <c r="U231" s="74">
        <f t="shared" si="48"/>
      </c>
      <c r="V231" s="74">
        <f t="shared" si="49"/>
      </c>
      <c r="W231" s="74">
        <f t="shared" si="50"/>
      </c>
      <c r="X231" s="74">
        <f t="shared" si="51"/>
      </c>
      <c r="Y231" s="74">
        <f t="shared" si="52"/>
      </c>
      <c r="Z231" s="41"/>
      <c r="AA231" s="74">
        <f t="shared" si="43"/>
      </c>
      <c r="AB231" s="74">
        <f t="shared" si="44"/>
        <v>1</v>
      </c>
      <c r="AC231" s="74">
        <f t="shared" si="45"/>
        <v>1</v>
      </c>
      <c r="AD231" s="74">
        <f t="shared" si="46"/>
        <v>1</v>
      </c>
      <c r="AE231" s="74">
        <f t="shared" si="47"/>
        <v>1</v>
      </c>
    </row>
    <row r="232" spans="1:31" ht="12.75">
      <c r="A232" s="9">
        <f t="shared" si="40"/>
        <v>225</v>
      </c>
      <c r="C232" s="3">
        <v>40247</v>
      </c>
      <c r="D232" s="4">
        <v>16.49</v>
      </c>
      <c r="E232" s="4">
        <v>16.61</v>
      </c>
      <c r="F232" s="4">
        <v>16.42</v>
      </c>
      <c r="G232" s="4">
        <v>16.51</v>
      </c>
      <c r="H232" s="5">
        <v>67843400</v>
      </c>
      <c r="I232" s="29">
        <v>16.51</v>
      </c>
      <c r="K232" s="47">
        <f t="shared" si="41"/>
        <v>1.0012128562765314</v>
      </c>
      <c r="L232" s="23">
        <f t="shared" si="42"/>
        <v>67843.4</v>
      </c>
      <c r="M232" s="41"/>
      <c r="N232" s="48">
        <f ca="1">IF($K232&lt;&gt;"",PRODUCT($K232:OFFSET($K232,-N$1,0))-1,"")</f>
        <v>0.014751075599262586</v>
      </c>
      <c r="O232" s="48">
        <f ca="1">IF($K232&lt;&gt;"",PRODUCT($K232:OFFSET($K232,-O$1,0))-1,"")</f>
        <v>0.009785932721712465</v>
      </c>
      <c r="P232" s="48">
        <f ca="1">IF($K232&lt;&gt;"",PRODUCT($K232:OFFSET($K232,-P$1,0))-1,"")</f>
        <v>0.02482929857231575</v>
      </c>
      <c r="Q232" s="48">
        <f ca="1">IF($K232&lt;&gt;"",PRODUCT($K232:OFFSET($K232,-Q$1,0))-1,"")</f>
        <v>0.029943855271366226</v>
      </c>
      <c r="R232" s="48">
        <f ca="1">IF($K232&lt;&gt;"",PRODUCT($K232:OFFSET($K232,-R$1,0))-1,"")</f>
        <v>0.03836477987421416</v>
      </c>
      <c r="S232" s="41"/>
      <c r="T232" s="48"/>
      <c r="U232" s="74">
        <f t="shared" si="48"/>
      </c>
      <c r="V232" s="74">
        <f t="shared" si="49"/>
      </c>
      <c r="W232" s="74">
        <f t="shared" si="50"/>
      </c>
      <c r="X232" s="74">
        <f t="shared" si="51"/>
      </c>
      <c r="Y232" s="74">
        <f t="shared" si="52"/>
      </c>
      <c r="Z232" s="41"/>
      <c r="AA232" s="74">
        <f t="shared" si="43"/>
      </c>
      <c r="AB232" s="74">
        <f t="shared" si="44"/>
      </c>
      <c r="AC232" s="74">
        <f t="shared" si="45"/>
        <v>1</v>
      </c>
      <c r="AD232" s="74">
        <f t="shared" si="46"/>
        <v>1</v>
      </c>
      <c r="AE232" s="74">
        <f t="shared" si="47"/>
        <v>1</v>
      </c>
    </row>
    <row r="233" spans="1:31" ht="12.75">
      <c r="A233" s="9">
        <f t="shared" si="40"/>
        <v>226</v>
      </c>
      <c r="C233" s="3">
        <v>40248</v>
      </c>
      <c r="D233" s="4">
        <v>16.49</v>
      </c>
      <c r="E233" s="4">
        <v>16.55</v>
      </c>
      <c r="F233" s="4">
        <v>16.32</v>
      </c>
      <c r="G233" s="4">
        <v>16.48</v>
      </c>
      <c r="H233" s="5">
        <v>64905500</v>
      </c>
      <c r="I233" s="29">
        <v>16.48</v>
      </c>
      <c r="K233" s="47">
        <f t="shared" si="41"/>
        <v>0.9981829194427619</v>
      </c>
      <c r="L233" s="23">
        <f t="shared" si="42"/>
        <v>64905.5</v>
      </c>
      <c r="M233" s="41"/>
      <c r="N233" s="48">
        <f ca="1">IF($K233&lt;&gt;"",PRODUCT($K233:OFFSET($K233,-N$1,0))-1,"")</f>
        <v>-0.0006064281382653913</v>
      </c>
      <c r="O233" s="48">
        <f ca="1">IF($K233&lt;&gt;"",PRODUCT($K233:OFFSET($K233,-O$1,0))-1,"")</f>
        <v>0.01290719114935479</v>
      </c>
      <c r="P233" s="48">
        <f ca="1">IF($K233&lt;&gt;"",PRODUCT($K233:OFFSET($K233,-P$1,0))-1,"")</f>
        <v>0.00795107033639142</v>
      </c>
      <c r="Q233" s="48">
        <f ca="1">IF($K233&lt;&gt;"",PRODUCT($K233:OFFSET($K233,-Q$1,0))-1,"")</f>
        <v>0.022967101179392158</v>
      </c>
      <c r="R233" s="48">
        <f ca="1">IF($K233&lt;&gt;"",PRODUCT($K233:OFFSET($K233,-R$1,0))-1,"")</f>
        <v>0.02807236431690585</v>
      </c>
      <c r="S233" s="41"/>
      <c r="T233" s="48"/>
      <c r="U233" s="74">
        <f t="shared" si="48"/>
      </c>
      <c r="V233" s="74">
        <f t="shared" si="49"/>
      </c>
      <c r="W233" s="74">
        <f t="shared" si="50"/>
      </c>
      <c r="X233" s="74">
        <f t="shared" si="51"/>
        <v>1</v>
      </c>
      <c r="Y233" s="74">
        <f t="shared" si="52"/>
        <v>1</v>
      </c>
      <c r="Z233" s="41"/>
      <c r="AA233" s="74">
        <f t="shared" si="43"/>
      </c>
      <c r="AB233" s="74">
        <f t="shared" si="44"/>
      </c>
      <c r="AC233" s="74">
        <f t="shared" si="45"/>
      </c>
      <c r="AD233" s="74">
        <f t="shared" si="46"/>
        <v>1</v>
      </c>
      <c r="AE233" s="74">
        <f t="shared" si="47"/>
        <v>1</v>
      </c>
    </row>
    <row r="234" spans="1:31" ht="12.75">
      <c r="A234" s="9">
        <f t="shared" si="40"/>
        <v>227</v>
      </c>
      <c r="C234" s="3">
        <v>40249</v>
      </c>
      <c r="D234" s="4">
        <v>16.59</v>
      </c>
      <c r="E234" s="4">
        <v>17.06</v>
      </c>
      <c r="F234" s="4">
        <v>16.5</v>
      </c>
      <c r="G234" s="4">
        <v>17.04</v>
      </c>
      <c r="H234" s="5">
        <v>112875400</v>
      </c>
      <c r="I234" s="29">
        <v>17.04</v>
      </c>
      <c r="K234" s="47">
        <f t="shared" si="41"/>
        <v>1.0339805825242718</v>
      </c>
      <c r="L234" s="23">
        <f t="shared" si="42"/>
        <v>112875.4</v>
      </c>
      <c r="M234" s="41"/>
      <c r="N234" s="48">
        <f ca="1">IF($K234&lt;&gt;"",PRODUCT($K234:OFFSET($K234,-N$1,0))-1,"")</f>
        <v>0.03210175651120539</v>
      </c>
      <c r="O234" s="48">
        <f ca="1">IF($K234&lt;&gt;"",PRODUCT($K234:OFFSET($K234,-O$1,0))-1,"")</f>
        <v>0.03335354760460918</v>
      </c>
      <c r="P234" s="48">
        <f ca="1">IF($K234&lt;&gt;"",PRODUCT($K234:OFFSET($K234,-P$1,0))-1,"")</f>
        <v>0.04732636754763386</v>
      </c>
      <c r="Q234" s="48">
        <f ca="1">IF($K234&lt;&gt;"",PRODUCT($K234:OFFSET($K234,-Q$1,0))-1,"")</f>
        <v>0.04220183486238538</v>
      </c>
      <c r="R234" s="48">
        <f ca="1">IF($K234&lt;&gt;"",PRODUCT($K234:OFFSET($K234,-R$1,0))-1,"")</f>
        <v>0.057728119180633586</v>
      </c>
      <c r="S234" s="41"/>
      <c r="T234" s="48"/>
      <c r="U234" s="74">
        <f t="shared" si="48"/>
        <v>1</v>
      </c>
      <c r="V234" s="74">
        <f t="shared" si="49"/>
        <v>1</v>
      </c>
      <c r="W234" s="74">
        <f t="shared" si="50"/>
        <v>1</v>
      </c>
      <c r="X234" s="74">
        <f t="shared" si="51"/>
        <v>1</v>
      </c>
      <c r="Y234" s="74">
        <f t="shared" si="52"/>
        <v>1</v>
      </c>
      <c r="Z234" s="41"/>
      <c r="AA234" s="74">
        <f t="shared" si="43"/>
        <v>1</v>
      </c>
      <c r="AB234" s="74">
        <f t="shared" si="44"/>
        <v>1</v>
      </c>
      <c r="AC234" s="74">
        <f t="shared" si="45"/>
        <v>1</v>
      </c>
      <c r="AD234" s="74">
        <f t="shared" si="46"/>
        <v>1</v>
      </c>
      <c r="AE234" s="74">
        <f t="shared" si="47"/>
        <v>1</v>
      </c>
    </row>
    <row r="235" spans="1:31" ht="12.75">
      <c r="A235" s="9">
        <f t="shared" si="40"/>
        <v>228</v>
      </c>
      <c r="C235" s="3">
        <v>40252</v>
      </c>
      <c r="D235" s="4">
        <v>17.02</v>
      </c>
      <c r="E235" s="4">
        <v>17.35</v>
      </c>
      <c r="F235" s="4">
        <v>16.94</v>
      </c>
      <c r="G235" s="4">
        <v>17.29</v>
      </c>
      <c r="H235" s="5">
        <v>117951100</v>
      </c>
      <c r="I235" s="29">
        <v>17.29</v>
      </c>
      <c r="K235" s="47">
        <f t="shared" si="41"/>
        <v>1.0146713615023475</v>
      </c>
      <c r="L235" s="23">
        <f t="shared" si="42"/>
        <v>117951.1</v>
      </c>
      <c r="M235" s="41"/>
      <c r="N235" s="48">
        <f ca="1">IF($K235&lt;&gt;"",PRODUCT($K235:OFFSET($K235,-N$1,0))-1,"")</f>
        <v>0.049150485436893154</v>
      </c>
      <c r="O235" s="48">
        <f ca="1">IF($K235&lt;&gt;"",PRODUCT($K235:OFFSET($K235,-O$1,0))-1,"")</f>
        <v>0.047244094488189115</v>
      </c>
      <c r="P235" s="48">
        <f ca="1">IF($K235&lt;&gt;"",PRODUCT($K235:OFFSET($K235,-P$1,0))-1,"")</f>
        <v>0.048514251061249736</v>
      </c>
      <c r="Q235" s="48">
        <f ca="1">IF($K235&lt;&gt;"",PRODUCT($K235:OFFSET($K235,-Q$1,0))-1,"")</f>
        <v>0.06269207129686571</v>
      </c>
      <c r="R235" s="48">
        <f ca="1">IF($K235&lt;&gt;"",PRODUCT($K235:OFFSET($K235,-R$1,0))-1,"")</f>
        <v>0.0574923547400612</v>
      </c>
      <c r="S235" s="41"/>
      <c r="T235" s="48"/>
      <c r="U235" s="74">
        <f t="shared" si="48"/>
        <v>1</v>
      </c>
      <c r="V235" s="74">
        <f t="shared" si="49"/>
        <v>1</v>
      </c>
      <c r="W235" s="74">
        <f t="shared" si="50"/>
        <v>1</v>
      </c>
      <c r="X235" s="74">
        <f t="shared" si="51"/>
        <v>1</v>
      </c>
      <c r="Y235" s="74">
        <f t="shared" si="52"/>
        <v>1</v>
      </c>
      <c r="Z235" s="41"/>
      <c r="AA235" s="74">
        <f t="shared" si="43"/>
        <v>1</v>
      </c>
      <c r="AB235" s="74">
        <f t="shared" si="44"/>
        <v>1</v>
      </c>
      <c r="AC235" s="74">
        <f t="shared" si="45"/>
        <v>1</v>
      </c>
      <c r="AD235" s="74">
        <f t="shared" si="46"/>
        <v>1</v>
      </c>
      <c r="AE235" s="74">
        <f t="shared" si="47"/>
        <v>1</v>
      </c>
    </row>
    <row r="236" spans="1:31" ht="12.75">
      <c r="A236" s="9">
        <f t="shared" si="40"/>
        <v>229</v>
      </c>
      <c r="C236" s="3">
        <v>40253</v>
      </c>
      <c r="D236" s="4">
        <v>17.49</v>
      </c>
      <c r="E236" s="4">
        <v>18.16</v>
      </c>
      <c r="F236" s="4">
        <v>17.45</v>
      </c>
      <c r="G236" s="4">
        <v>18.07</v>
      </c>
      <c r="H236" s="5">
        <v>228571100</v>
      </c>
      <c r="I236" s="29">
        <v>18.07</v>
      </c>
      <c r="K236" s="47">
        <f t="shared" si="41"/>
        <v>1.0451127819548873</v>
      </c>
      <c r="L236" s="23">
        <f t="shared" si="42"/>
        <v>228571.1</v>
      </c>
      <c r="M236" s="41"/>
      <c r="N236" s="48">
        <f ca="1">IF($K236&lt;&gt;"",PRODUCT($K236:OFFSET($K236,-N$1,0))-1,"")</f>
        <v>0.060446009389671485</v>
      </c>
      <c r="O236" s="48">
        <f ca="1">IF($K236&lt;&gt;"",PRODUCT($K236:OFFSET($K236,-O$1,0))-1,"")</f>
        <v>0.09648058252427183</v>
      </c>
      <c r="P236" s="48">
        <f ca="1">IF($K236&lt;&gt;"",PRODUCT($K236:OFFSET($K236,-P$1,0))-1,"")</f>
        <v>0.09448818897637823</v>
      </c>
      <c r="Q236" s="48">
        <f ca="1">IF($K236&lt;&gt;"",PRODUCT($K236:OFFSET($K236,-Q$1,0))-1,"")</f>
        <v>0.0958156458459678</v>
      </c>
      <c r="R236" s="48">
        <f ca="1">IF($K236&lt;&gt;"",PRODUCT($K236:OFFSET($K236,-R$1,0))-1,"")</f>
        <v>0.11063306699446884</v>
      </c>
      <c r="S236" s="41"/>
      <c r="T236" s="48"/>
      <c r="U236" s="74">
        <f t="shared" si="48"/>
      </c>
      <c r="V236" s="74">
        <f t="shared" si="49"/>
      </c>
      <c r="W236" s="74">
        <f t="shared" si="50"/>
      </c>
      <c r="X236" s="74">
        <f t="shared" si="51"/>
      </c>
      <c r="Y236" s="74">
        <f t="shared" si="52"/>
      </c>
      <c r="Z236" s="41"/>
      <c r="AA236" s="74">
        <f t="shared" si="43"/>
        <v>1</v>
      </c>
      <c r="AB236" s="74">
        <f t="shared" si="44"/>
        <v>1</v>
      </c>
      <c r="AC236" s="74">
        <f t="shared" si="45"/>
        <v>1</v>
      </c>
      <c r="AD236" s="74">
        <f t="shared" si="46"/>
        <v>1</v>
      </c>
      <c r="AE236" s="74">
        <f t="shared" si="47"/>
        <v>1</v>
      </c>
    </row>
    <row r="237" spans="1:31" ht="12.75">
      <c r="A237" s="9">
        <f t="shared" si="40"/>
        <v>230</v>
      </c>
      <c r="C237" s="3">
        <v>40254</v>
      </c>
      <c r="D237" s="4">
        <v>18.32</v>
      </c>
      <c r="E237" s="4">
        <v>18.4</v>
      </c>
      <c r="F237" s="4">
        <v>17.97</v>
      </c>
      <c r="G237" s="4">
        <v>18.04</v>
      </c>
      <c r="H237" s="5">
        <v>160499800</v>
      </c>
      <c r="I237" s="29">
        <v>18.04</v>
      </c>
      <c r="K237" s="47">
        <f t="shared" si="41"/>
        <v>0.9983397897066961</v>
      </c>
      <c r="L237" s="23">
        <f t="shared" si="42"/>
        <v>160499.8</v>
      </c>
      <c r="M237" s="41"/>
      <c r="N237" s="48">
        <f ca="1">IF($K237&lt;&gt;"",PRODUCT($K237:OFFSET($K237,-N$1,0))-1,"")</f>
        <v>0.04337767495662237</v>
      </c>
      <c r="O237" s="48">
        <f ca="1">IF($K237&lt;&gt;"",PRODUCT($K237:OFFSET($K237,-O$1,0))-1,"")</f>
        <v>0.05868544600938974</v>
      </c>
      <c r="P237" s="48">
        <f ca="1">IF($K237&lt;&gt;"",PRODUCT($K237:OFFSET($K237,-P$1,0))-1,"")</f>
        <v>0.09466019417475713</v>
      </c>
      <c r="Q237" s="48">
        <f ca="1">IF($K237&lt;&gt;"",PRODUCT($K237:OFFSET($K237,-Q$1,0))-1,"")</f>
        <v>0.09267110841914006</v>
      </c>
      <c r="R237" s="48">
        <f ca="1">IF($K237&lt;&gt;"",PRODUCT($K237:OFFSET($K237,-R$1,0))-1,"")</f>
        <v>0.09399636143117096</v>
      </c>
      <c r="S237" s="41"/>
      <c r="T237" s="48"/>
      <c r="U237" s="74">
        <f t="shared" si="48"/>
      </c>
      <c r="V237" s="74">
        <f t="shared" si="49"/>
      </c>
      <c r="W237" s="74">
        <f t="shared" si="50"/>
      </c>
      <c r="X237" s="74">
        <f t="shared" si="51"/>
      </c>
      <c r="Y237" s="74">
        <f t="shared" si="52"/>
      </c>
      <c r="Z237" s="41"/>
      <c r="AA237" s="74">
        <f t="shared" si="43"/>
        <v>1</v>
      </c>
      <c r="AB237" s="74">
        <f t="shared" si="44"/>
        <v>1</v>
      </c>
      <c r="AC237" s="74">
        <f t="shared" si="45"/>
        <v>1</v>
      </c>
      <c r="AD237" s="74">
        <f t="shared" si="46"/>
        <v>1</v>
      </c>
      <c r="AE237" s="74">
        <f t="shared" si="47"/>
        <v>1</v>
      </c>
    </row>
    <row r="238" spans="1:31" ht="12.75">
      <c r="A238" s="9">
        <f t="shared" si="40"/>
        <v>231</v>
      </c>
      <c r="C238" s="3">
        <v>40255</v>
      </c>
      <c r="D238" s="4">
        <v>18.09</v>
      </c>
      <c r="E238" s="4">
        <v>18.26</v>
      </c>
      <c r="F238" s="4">
        <v>17.91</v>
      </c>
      <c r="G238" s="4">
        <v>18.19</v>
      </c>
      <c r="H238" s="5">
        <v>88515400</v>
      </c>
      <c r="I238" s="29">
        <v>18.19</v>
      </c>
      <c r="K238" s="47">
        <f t="shared" si="41"/>
        <v>1.0083148558758317</v>
      </c>
      <c r="L238" s="23">
        <f t="shared" si="42"/>
        <v>88515.4</v>
      </c>
      <c r="M238" s="41"/>
      <c r="N238" s="48">
        <f ca="1">IF($K238&lt;&gt;"",PRODUCT($K238:OFFSET($K238,-N$1,0))-1,"")</f>
        <v>0.006640841173215506</v>
      </c>
      <c r="O238" s="48">
        <f ca="1">IF($K238&lt;&gt;"",PRODUCT($K238:OFFSET($K238,-O$1,0))-1,"")</f>
        <v>0.052053209947947154</v>
      </c>
      <c r="P238" s="48">
        <f ca="1">IF($K238&lt;&gt;"",PRODUCT($K238:OFFSET($K238,-P$1,0))-1,"")</f>
        <v>0.06748826291079846</v>
      </c>
      <c r="Q238" s="48">
        <f ca="1">IF($K238&lt;&gt;"",PRODUCT($K238:OFFSET($K238,-Q$1,0))-1,"")</f>
        <v>0.10376213592233019</v>
      </c>
      <c r="R238" s="48">
        <f ca="1">IF($K238&lt;&gt;"",PRODUCT($K238:OFFSET($K238,-R$1,0))-1,"")</f>
        <v>0.10175651120533047</v>
      </c>
      <c r="S238" s="41"/>
      <c r="T238" s="48"/>
      <c r="U238" s="74">
        <f t="shared" si="48"/>
      </c>
      <c r="V238" s="74">
        <f t="shared" si="49"/>
      </c>
      <c r="W238" s="74">
        <f t="shared" si="50"/>
      </c>
      <c r="X238" s="74">
        <f t="shared" si="51"/>
      </c>
      <c r="Y238" s="74">
        <f t="shared" si="52"/>
      </c>
      <c r="Z238" s="41"/>
      <c r="AA238" s="74">
        <f t="shared" si="43"/>
      </c>
      <c r="AB238" s="74">
        <f t="shared" si="44"/>
        <v>1</v>
      </c>
      <c r="AC238" s="74">
        <f t="shared" si="45"/>
        <v>1</v>
      </c>
      <c r="AD238" s="74">
        <f t="shared" si="46"/>
        <v>1</v>
      </c>
      <c r="AE238" s="74">
        <f t="shared" si="47"/>
        <v>1</v>
      </c>
    </row>
    <row r="239" spans="1:31" ht="12.75">
      <c r="A239" s="9">
        <f t="shared" si="40"/>
        <v>232</v>
      </c>
      <c r="C239" s="3">
        <v>40256</v>
      </c>
      <c r="D239" s="4">
        <v>18.32</v>
      </c>
      <c r="E239" s="4">
        <v>18.34</v>
      </c>
      <c r="F239" s="4">
        <v>17.93</v>
      </c>
      <c r="G239" s="4">
        <v>18.07</v>
      </c>
      <c r="H239" s="5">
        <v>114772300</v>
      </c>
      <c r="I239" s="29">
        <v>18.07</v>
      </c>
      <c r="K239" s="47">
        <f t="shared" si="41"/>
        <v>0.993402968664101</v>
      </c>
      <c r="L239" s="23">
        <f t="shared" si="42"/>
        <v>114772.3</v>
      </c>
      <c r="M239" s="41"/>
      <c r="N239" s="48">
        <f ca="1">IF($K239&lt;&gt;"",PRODUCT($K239:OFFSET($K239,-N$1,0))-1,"")</f>
        <v>0.001662971175166339</v>
      </c>
      <c r="O239" s="48">
        <f ca="1">IF($K239&lt;&gt;"",PRODUCT($K239:OFFSET($K239,-O$1,0))-1,"")</f>
        <v>2.220446049250313E-16</v>
      </c>
      <c r="P239" s="48">
        <f ca="1">IF($K239&lt;&gt;"",PRODUCT($K239:OFFSET($K239,-P$1,0))-1,"")</f>
        <v>0.04511278195488755</v>
      </c>
      <c r="Q239" s="48">
        <f ca="1">IF($K239&lt;&gt;"",PRODUCT($K239:OFFSET($K239,-Q$1,0))-1,"")</f>
        <v>0.060446009389671485</v>
      </c>
      <c r="R239" s="48">
        <f ca="1">IF($K239&lt;&gt;"",PRODUCT($K239:OFFSET($K239,-R$1,0))-1,"")</f>
        <v>0.09648058252427183</v>
      </c>
      <c r="S239" s="41"/>
      <c r="T239" s="48"/>
      <c r="U239" s="74">
        <f t="shared" si="48"/>
      </c>
      <c r="V239" s="74">
        <f t="shared" si="49"/>
      </c>
      <c r="W239" s="74">
        <f t="shared" si="50"/>
      </c>
      <c r="X239" s="74">
        <f t="shared" si="51"/>
      </c>
      <c r="Y239" s="74">
        <f t="shared" si="52"/>
      </c>
      <c r="Z239" s="41"/>
      <c r="AA239" s="74">
        <f t="shared" si="43"/>
      </c>
      <c r="AB239" s="74">
        <f t="shared" si="44"/>
      </c>
      <c r="AC239" s="74">
        <f t="shared" si="45"/>
        <v>1</v>
      </c>
      <c r="AD239" s="74">
        <f t="shared" si="46"/>
        <v>1</v>
      </c>
      <c r="AE239" s="74">
        <f t="shared" si="47"/>
        <v>1</v>
      </c>
    </row>
    <row r="240" spans="1:31" ht="12.75">
      <c r="A240" s="9">
        <f t="shared" si="40"/>
        <v>233</v>
      </c>
      <c r="C240" s="3">
        <v>40259</v>
      </c>
      <c r="D240" s="4">
        <v>17.86</v>
      </c>
      <c r="E240" s="4">
        <v>18.13</v>
      </c>
      <c r="F240" s="4">
        <v>17.8</v>
      </c>
      <c r="G240" s="4">
        <v>18.07</v>
      </c>
      <c r="H240" s="5">
        <v>64940700</v>
      </c>
      <c r="I240" s="29">
        <v>18.07</v>
      </c>
      <c r="K240" s="47">
        <f t="shared" si="41"/>
        <v>1</v>
      </c>
      <c r="L240" s="23">
        <f t="shared" si="42"/>
        <v>64940.7</v>
      </c>
      <c r="M240" s="41"/>
      <c r="N240" s="48">
        <f ca="1">IF($K240&lt;&gt;"",PRODUCT($K240:OFFSET($K240,-N$1,0))-1,"")</f>
        <v>-0.006597031335898951</v>
      </c>
      <c r="O240" s="48">
        <f ca="1">IF($K240&lt;&gt;"",PRODUCT($K240:OFFSET($K240,-O$1,0))-1,"")</f>
        <v>0.001662971175166339</v>
      </c>
      <c r="P240" s="48">
        <f ca="1">IF($K240&lt;&gt;"",PRODUCT($K240:OFFSET($K240,-P$1,0))-1,"")</f>
        <v>2.220446049250313E-16</v>
      </c>
      <c r="Q240" s="48">
        <f ca="1">IF($K240&lt;&gt;"",PRODUCT($K240:OFFSET($K240,-Q$1,0))-1,"")</f>
        <v>0.04511278195488755</v>
      </c>
      <c r="R240" s="48">
        <f ca="1">IF($K240&lt;&gt;"",PRODUCT($K240:OFFSET($K240,-R$1,0))-1,"")</f>
        <v>0.060446009389671485</v>
      </c>
      <c r="S240" s="41"/>
      <c r="T240" s="48"/>
      <c r="U240" s="74">
        <f t="shared" si="48"/>
      </c>
      <c r="V240" s="74">
        <f t="shared" si="49"/>
      </c>
      <c r="W240" s="74">
        <f t="shared" si="50"/>
      </c>
      <c r="X240" s="74">
        <f t="shared" si="51"/>
        <v>1</v>
      </c>
      <c r="Y240" s="74">
        <f t="shared" si="52"/>
        <v>1</v>
      </c>
      <c r="Z240" s="41"/>
      <c r="AA240" s="74">
        <f t="shared" si="43"/>
      </c>
      <c r="AB240" s="74">
        <f t="shared" si="44"/>
      </c>
      <c r="AC240" s="74">
        <f t="shared" si="45"/>
      </c>
      <c r="AD240" s="74">
        <f t="shared" si="46"/>
        <v>1</v>
      </c>
      <c r="AE240" s="74">
        <f t="shared" si="47"/>
        <v>1</v>
      </c>
    </row>
    <row r="241" spans="1:31" ht="12.75">
      <c r="A241" s="9">
        <f t="shared" si="40"/>
        <v>234</v>
      </c>
      <c r="C241" s="3">
        <v>40260</v>
      </c>
      <c r="D241" s="4">
        <v>18.16</v>
      </c>
      <c r="E241" s="4">
        <v>18.45</v>
      </c>
      <c r="F241" s="4">
        <v>18.15</v>
      </c>
      <c r="G241" s="4">
        <v>18.33</v>
      </c>
      <c r="H241" s="5">
        <v>107580100</v>
      </c>
      <c r="I241" s="29">
        <v>18.33</v>
      </c>
      <c r="K241" s="47">
        <f t="shared" si="41"/>
        <v>1.014388489208633</v>
      </c>
      <c r="L241" s="23">
        <f t="shared" si="42"/>
        <v>107580.1</v>
      </c>
      <c r="M241" s="41"/>
      <c r="N241" s="48">
        <f ca="1">IF($K241&lt;&gt;"",PRODUCT($K241:OFFSET($K241,-N$1,0))-1,"")</f>
        <v>0.014388489208633004</v>
      </c>
      <c r="O241" s="48">
        <f ca="1">IF($K241&lt;&gt;"",PRODUCT($K241:OFFSET($K241,-O$1,0))-1,"")</f>
        <v>0.007696536558548406</v>
      </c>
      <c r="P241" s="48">
        <f ca="1">IF($K241&lt;&gt;"",PRODUCT($K241:OFFSET($K241,-P$1,0))-1,"")</f>
        <v>0.016075388026607573</v>
      </c>
      <c r="Q241" s="48">
        <f ca="1">IF($K241&lt;&gt;"",PRODUCT($K241:OFFSET($K241,-Q$1,0))-1,"")</f>
        <v>0.014388489208633226</v>
      </c>
      <c r="R241" s="48">
        <f ca="1">IF($K241&lt;&gt;"",PRODUCT($K241:OFFSET($K241,-R$1,0))-1,"")</f>
        <v>0.06015037593984984</v>
      </c>
      <c r="S241" s="41"/>
      <c r="T241" s="48"/>
      <c r="U241" s="74">
        <f t="shared" si="48"/>
      </c>
      <c r="V241" s="74">
        <f t="shared" si="49"/>
      </c>
      <c r="W241" s="74">
        <f t="shared" si="50"/>
      </c>
      <c r="X241" s="74">
        <f t="shared" si="51"/>
      </c>
      <c r="Y241" s="74">
        <f t="shared" si="52"/>
      </c>
      <c r="Z241" s="41"/>
      <c r="AA241" s="74">
        <f t="shared" si="43"/>
      </c>
      <c r="AB241" s="74">
        <f t="shared" si="44"/>
      </c>
      <c r="AC241" s="74">
        <f t="shared" si="45"/>
      </c>
      <c r="AD241" s="74">
        <f t="shared" si="46"/>
      </c>
      <c r="AE241" s="74">
        <f t="shared" si="47"/>
        <v>1</v>
      </c>
    </row>
    <row r="242" spans="1:31" ht="12.75">
      <c r="A242" s="9">
        <f t="shared" si="40"/>
        <v>235</v>
      </c>
      <c r="C242" s="3">
        <v>40261</v>
      </c>
      <c r="D242" s="4">
        <v>18.36</v>
      </c>
      <c r="E242" s="4">
        <v>18.94</v>
      </c>
      <c r="F242" s="4">
        <v>18.27</v>
      </c>
      <c r="G242" s="4">
        <v>18.45</v>
      </c>
      <c r="H242" s="5">
        <v>124241100</v>
      </c>
      <c r="I242" s="29">
        <v>18.45</v>
      </c>
      <c r="K242" s="47">
        <f t="shared" si="41"/>
        <v>1.0065466448445173</v>
      </c>
      <c r="L242" s="23">
        <f t="shared" si="42"/>
        <v>124241.1</v>
      </c>
      <c r="M242" s="41"/>
      <c r="N242" s="48">
        <f ca="1">IF($K242&lt;&gt;"",PRODUCT($K242:OFFSET($K242,-N$1,0))-1,"")</f>
        <v>0.021029330381848288</v>
      </c>
      <c r="O242" s="48">
        <f ca="1">IF($K242&lt;&gt;"",PRODUCT($K242:OFFSET($K242,-O$1,0))-1,"")</f>
        <v>0.021029330381848288</v>
      </c>
      <c r="P242" s="48">
        <f ca="1">IF($K242&lt;&gt;"",PRODUCT($K242:OFFSET($K242,-P$1,0))-1,"")</f>
        <v>0.014293567894447357</v>
      </c>
      <c r="Q242" s="48">
        <f ca="1">IF($K242&lt;&gt;"",PRODUCT($K242:OFFSET($K242,-Q$1,0))-1,"")</f>
        <v>0.02272727272727293</v>
      </c>
      <c r="R242" s="48">
        <f ca="1">IF($K242&lt;&gt;"",PRODUCT($K242:OFFSET($K242,-R$1,0))-1,"")</f>
        <v>0.02102933038184851</v>
      </c>
      <c r="S242" s="41"/>
      <c r="T242" s="48"/>
      <c r="U242" s="74">
        <f t="shared" si="48"/>
      </c>
      <c r="V242" s="74">
        <f t="shared" si="49"/>
      </c>
      <c r="W242" s="74">
        <f t="shared" si="50"/>
      </c>
      <c r="X242" s="74">
        <f t="shared" si="51"/>
      </c>
      <c r="Y242" s="74">
        <f t="shared" si="52"/>
      </c>
      <c r="Z242" s="41"/>
      <c r="AA242" s="74">
        <f t="shared" si="43"/>
        <v>1</v>
      </c>
      <c r="AB242" s="74">
        <f t="shared" si="44"/>
        <v>1</v>
      </c>
      <c r="AC242" s="74">
        <f t="shared" si="45"/>
      </c>
      <c r="AD242" s="74">
        <f t="shared" si="46"/>
        <v>1</v>
      </c>
      <c r="AE242" s="74">
        <f t="shared" si="47"/>
        <v>1</v>
      </c>
    </row>
    <row r="243" spans="1:31" ht="12.75">
      <c r="A243" s="9">
        <f t="shared" si="40"/>
        <v>236</v>
      </c>
      <c r="C243" s="3">
        <v>40262</v>
      </c>
      <c r="D243" s="4">
        <v>18.71</v>
      </c>
      <c r="E243" s="4">
        <v>18.76</v>
      </c>
      <c r="F243" s="4">
        <v>18.26</v>
      </c>
      <c r="G243" s="4">
        <v>18.3</v>
      </c>
      <c r="H243" s="5">
        <v>97668400</v>
      </c>
      <c r="I243" s="29">
        <v>18.3</v>
      </c>
      <c r="K243" s="47">
        <f t="shared" si="41"/>
        <v>0.9918699186991871</v>
      </c>
      <c r="L243" s="23">
        <f t="shared" si="42"/>
        <v>97668.4</v>
      </c>
      <c r="M243" s="41"/>
      <c r="N243" s="48">
        <f ca="1">IF($K243&lt;&gt;"",PRODUCT($K243:OFFSET($K243,-N$1,0))-1,"")</f>
        <v>-0.0016366612111291534</v>
      </c>
      <c r="O243" s="48">
        <f ca="1">IF($K243&lt;&gt;"",PRODUCT($K243:OFFSET($K243,-O$1,0))-1,"")</f>
        <v>0.01272827891532935</v>
      </c>
      <c r="P243" s="48">
        <f ca="1">IF($K243&lt;&gt;"",PRODUCT($K243:OFFSET($K243,-P$1,0))-1,"")</f>
        <v>0.01272827891532935</v>
      </c>
      <c r="Q243" s="48">
        <f ca="1">IF($K243&lt;&gt;"",PRODUCT($K243:OFFSET($K243,-Q$1,0))-1,"")</f>
        <v>0.006047278724573779</v>
      </c>
      <c r="R243" s="48">
        <f ca="1">IF($K243&lt;&gt;"",PRODUCT($K243:OFFSET($K243,-R$1,0))-1,"")</f>
        <v>0.014412416851441456</v>
      </c>
      <c r="S243" s="41"/>
      <c r="T243" s="48"/>
      <c r="U243" s="74">
        <f t="shared" si="48"/>
      </c>
      <c r="V243" s="74">
        <f t="shared" si="49"/>
      </c>
      <c r="W243" s="74">
        <f t="shared" si="50"/>
      </c>
      <c r="X243" s="74">
        <f t="shared" si="51"/>
      </c>
      <c r="Y243" s="74">
        <f t="shared" si="52"/>
      </c>
      <c r="Z243" s="41"/>
      <c r="AA243" s="74">
        <f t="shared" si="43"/>
      </c>
      <c r="AB243" s="74">
        <f t="shared" si="44"/>
      </c>
      <c r="AC243" s="74">
        <f t="shared" si="45"/>
      </c>
      <c r="AD243" s="74">
        <f t="shared" si="46"/>
      </c>
      <c r="AE243" s="74">
        <f t="shared" si="47"/>
      </c>
    </row>
    <row r="244" spans="1:31" ht="12.75">
      <c r="A244" s="9">
        <f t="shared" si="40"/>
        <v>237</v>
      </c>
      <c r="C244" s="3">
        <v>40263</v>
      </c>
      <c r="D244" s="4">
        <v>18.32</v>
      </c>
      <c r="E244" s="4">
        <v>18.63</v>
      </c>
      <c r="F244" s="4">
        <v>18.18</v>
      </c>
      <c r="G244" s="4">
        <v>18.34</v>
      </c>
      <c r="H244" s="5">
        <v>84380500</v>
      </c>
      <c r="I244" s="29">
        <v>18.34</v>
      </c>
      <c r="K244" s="47">
        <f t="shared" si="41"/>
        <v>1.0021857923497268</v>
      </c>
      <c r="L244" s="23">
        <f t="shared" si="42"/>
        <v>84380.5</v>
      </c>
      <c r="M244" s="41"/>
      <c r="N244" s="48">
        <f ca="1">IF($K244&lt;&gt;"",PRODUCT($K244:OFFSET($K244,-N$1,0))-1,"")</f>
        <v>-0.0059620596205960386</v>
      </c>
      <c r="O244" s="48">
        <f ca="1">IF($K244&lt;&gt;"",PRODUCT($K244:OFFSET($K244,-O$1,0))-1,"")</f>
        <v>0.0005455537370433472</v>
      </c>
      <c r="P244" s="48">
        <f ca="1">IF($K244&lt;&gt;"",PRODUCT($K244:OFFSET($K244,-P$1,0))-1,"")</f>
        <v>0.014941892639734444</v>
      </c>
      <c r="Q244" s="48">
        <f ca="1">IF($K244&lt;&gt;"",PRODUCT($K244:OFFSET($K244,-Q$1,0))-1,"")</f>
        <v>0.014941892639734444</v>
      </c>
      <c r="R244" s="48">
        <f ca="1">IF($K244&lt;&gt;"",PRODUCT($K244:OFFSET($K244,-R$1,0))-1,"")</f>
        <v>0.008246289169873355</v>
      </c>
      <c r="S244" s="41"/>
      <c r="T244" s="48"/>
      <c r="U244" s="74">
        <f t="shared" si="48"/>
      </c>
      <c r="V244" s="74">
        <f t="shared" si="49"/>
      </c>
      <c r="W244" s="74">
        <f t="shared" si="50"/>
      </c>
      <c r="X244" s="74">
        <f t="shared" si="51"/>
      </c>
      <c r="Y244" s="74">
        <f t="shared" si="52"/>
      </c>
      <c r="Z244" s="41"/>
      <c r="AA244" s="74">
        <f t="shared" si="43"/>
      </c>
      <c r="AB244" s="74">
        <f t="shared" si="44"/>
      </c>
      <c r="AC244" s="74">
        <f t="shared" si="45"/>
      </c>
      <c r="AD244" s="74">
        <f t="shared" si="46"/>
      </c>
      <c r="AE244" s="74">
        <f t="shared" si="47"/>
      </c>
    </row>
    <row r="245" spans="1:31" ht="12.75">
      <c r="A245" s="9">
        <f t="shared" si="40"/>
        <v>238</v>
      </c>
      <c r="C245" s="3">
        <v>40266</v>
      </c>
      <c r="D245" s="4">
        <v>18.52</v>
      </c>
      <c r="E245" s="4">
        <v>18.56</v>
      </c>
      <c r="F245" s="4">
        <v>18.25</v>
      </c>
      <c r="G245" s="4">
        <v>18.4</v>
      </c>
      <c r="H245" s="5">
        <v>83916800</v>
      </c>
      <c r="I245" s="29">
        <v>18.4</v>
      </c>
      <c r="K245" s="47">
        <f t="shared" si="41"/>
        <v>1.0032715376226826</v>
      </c>
      <c r="L245" s="23">
        <f t="shared" si="42"/>
        <v>83916.8</v>
      </c>
      <c r="M245" s="41"/>
      <c r="N245" s="48">
        <f ca="1">IF($K245&lt;&gt;"",PRODUCT($K245:OFFSET($K245,-N$1,0))-1,"")</f>
        <v>0.005464480874316946</v>
      </c>
      <c r="O245" s="48">
        <f ca="1">IF($K245&lt;&gt;"",PRODUCT($K245:OFFSET($K245,-O$1,0))-1,"")</f>
        <v>-0.0027100271002709064</v>
      </c>
      <c r="P245" s="48">
        <f ca="1">IF($K245&lt;&gt;"",PRODUCT($K245:OFFSET($K245,-P$1,0))-1,"")</f>
        <v>0.003818876159301876</v>
      </c>
      <c r="Q245" s="48">
        <f ca="1">IF($K245&lt;&gt;"",PRODUCT($K245:OFFSET($K245,-Q$1,0))-1,"")</f>
        <v>0.018262313226341975</v>
      </c>
      <c r="R245" s="48">
        <f ca="1">IF($K245&lt;&gt;"",PRODUCT($K245:OFFSET($K245,-R$1,0))-1,"")</f>
        <v>0.018262313226341975</v>
      </c>
      <c r="S245" s="41"/>
      <c r="T245" s="48"/>
      <c r="U245" s="74">
        <f t="shared" si="48"/>
      </c>
      <c r="V245" s="74">
        <f t="shared" si="49"/>
      </c>
      <c r="W245" s="74">
        <f t="shared" si="50"/>
      </c>
      <c r="X245" s="74">
        <f t="shared" si="51"/>
      </c>
      <c r="Y245" s="74">
        <f t="shared" si="52"/>
      </c>
      <c r="Z245" s="41"/>
      <c r="AA245" s="74">
        <f t="shared" si="43"/>
      </c>
      <c r="AB245" s="74">
        <f t="shared" si="44"/>
      </c>
      <c r="AC245" s="74">
        <f t="shared" si="45"/>
      </c>
      <c r="AD245" s="74">
        <f t="shared" si="46"/>
      </c>
      <c r="AE245" s="74">
        <f t="shared" si="47"/>
      </c>
    </row>
    <row r="246" spans="1:31" ht="12.75">
      <c r="A246" s="9">
        <f t="shared" si="40"/>
        <v>239</v>
      </c>
      <c r="C246" s="3">
        <v>40267</v>
      </c>
      <c r="D246" s="4">
        <v>18.47</v>
      </c>
      <c r="E246" s="4">
        <v>18.48</v>
      </c>
      <c r="F246" s="4">
        <v>18.25</v>
      </c>
      <c r="G246" s="4">
        <v>18.3</v>
      </c>
      <c r="H246" s="5">
        <v>53168700</v>
      </c>
      <c r="I246" s="29">
        <v>18.3</v>
      </c>
      <c r="K246" s="47">
        <f t="shared" si="41"/>
        <v>0.9945652173913044</v>
      </c>
      <c r="L246" s="23">
        <f t="shared" si="42"/>
        <v>53168.7</v>
      </c>
      <c r="M246" s="41"/>
      <c r="N246" s="48">
        <f ca="1">IF($K246&lt;&gt;"",PRODUCT($K246:OFFSET($K246,-N$1,0))-1,"")</f>
        <v>-0.0021810250817884125</v>
      </c>
      <c r="O246" s="48">
        <f ca="1">IF($K246&lt;&gt;"",PRODUCT($K246:OFFSET($K246,-O$1,0))-1,"")</f>
        <v>0</v>
      </c>
      <c r="P246" s="48">
        <f ca="1">IF($K246&lt;&gt;"",PRODUCT($K246:OFFSET($K246,-P$1,0))-1,"")</f>
        <v>-0.00813008130081283</v>
      </c>
      <c r="Q246" s="48">
        <f ca="1">IF($K246&lt;&gt;"",PRODUCT($K246:OFFSET($K246,-Q$1,0))-1,"")</f>
        <v>-0.0016366612111290424</v>
      </c>
      <c r="R246" s="48">
        <f ca="1">IF($K246&lt;&gt;"",PRODUCT($K246:OFFSET($K246,-R$1,0))-1,"")</f>
        <v>0.01272827891532935</v>
      </c>
      <c r="S246" s="41"/>
      <c r="T246" s="48"/>
      <c r="U246" s="74">
        <f t="shared" si="48"/>
      </c>
      <c r="V246" s="74">
        <f t="shared" si="49"/>
      </c>
      <c r="W246" s="74">
        <f t="shared" si="50"/>
      </c>
      <c r="X246" s="74">
        <f t="shared" si="51"/>
      </c>
      <c r="Y246" s="74">
        <f t="shared" si="52"/>
      </c>
      <c r="Z246" s="41"/>
      <c r="AA246" s="74">
        <f t="shared" si="43"/>
      </c>
      <c r="AB246" s="74">
        <f t="shared" si="44"/>
      </c>
      <c r="AC246" s="74">
        <f t="shared" si="45"/>
      </c>
      <c r="AD246" s="74">
        <f t="shared" si="46"/>
      </c>
      <c r="AE246" s="74">
        <f t="shared" si="47"/>
      </c>
    </row>
    <row r="247" spans="1:31" ht="12.75">
      <c r="A247" s="9">
        <f t="shared" si="40"/>
        <v>240</v>
      </c>
      <c r="C247" s="3">
        <v>40268</v>
      </c>
      <c r="D247" s="4">
        <v>18.21</v>
      </c>
      <c r="E247" s="4">
        <v>18.36</v>
      </c>
      <c r="F247" s="4">
        <v>18.13</v>
      </c>
      <c r="G247" s="4">
        <v>18.2</v>
      </c>
      <c r="H247" s="5">
        <v>59216500</v>
      </c>
      <c r="I247" s="29">
        <v>18.2</v>
      </c>
      <c r="K247" s="47">
        <f t="shared" si="41"/>
        <v>0.9945355191256829</v>
      </c>
      <c r="L247" s="23">
        <f t="shared" si="42"/>
        <v>59216.5</v>
      </c>
      <c r="M247" s="41"/>
      <c r="N247" s="48">
        <f ca="1">IF($K247&lt;&gt;"",PRODUCT($K247:OFFSET($K247,-N$1,0))-1,"")</f>
        <v>-0.010869565217391353</v>
      </c>
      <c r="O247" s="48">
        <f ca="1">IF($K247&lt;&gt;"",PRODUCT($K247:OFFSET($K247,-O$1,0))-1,"")</f>
        <v>-0.007633587786259666</v>
      </c>
      <c r="P247" s="48">
        <f ca="1">IF($K247&lt;&gt;"",PRODUCT($K247:OFFSET($K247,-P$1,0))-1,"")</f>
        <v>-0.005464480874317057</v>
      </c>
      <c r="Q247" s="48">
        <f ca="1">IF($K247&lt;&gt;"",PRODUCT($K247:OFFSET($K247,-Q$1,0))-1,"")</f>
        <v>-0.013550135501354976</v>
      </c>
      <c r="R247" s="48">
        <f ca="1">IF($K247&lt;&gt;"",PRODUCT($K247:OFFSET($K247,-R$1,0))-1,"")</f>
        <v>-0.007092198581560183</v>
      </c>
      <c r="S247" s="41"/>
      <c r="T247" s="48"/>
      <c r="U247" s="74">
        <f t="shared" si="48"/>
      </c>
      <c r="V247" s="74">
        <f t="shared" si="49"/>
      </c>
      <c r="W247" s="74">
        <f t="shared" si="50"/>
      </c>
      <c r="X247" s="74">
        <f t="shared" si="51"/>
      </c>
      <c r="Y247" s="74">
        <f t="shared" si="52"/>
      </c>
      <c r="Z247" s="41"/>
      <c r="AA247" s="74">
        <f t="shared" si="43"/>
      </c>
      <c r="AB247" s="74">
        <f t="shared" si="44"/>
      </c>
      <c r="AC247" s="74">
        <f t="shared" si="45"/>
      </c>
      <c r="AD247" s="74">
        <f t="shared" si="46"/>
      </c>
      <c r="AE247" s="74">
        <f t="shared" si="47"/>
      </c>
    </row>
    <row r="248" spans="1:31" ht="12.75">
      <c r="A248" s="9">
        <f t="shared" si="40"/>
        <v>241</v>
      </c>
      <c r="C248" s="3">
        <v>40269</v>
      </c>
      <c r="D248" s="4">
        <v>18.27</v>
      </c>
      <c r="E248" s="4">
        <v>18.4</v>
      </c>
      <c r="F248" s="4">
        <v>18.18</v>
      </c>
      <c r="G248" s="4">
        <v>18.33</v>
      </c>
      <c r="H248" s="5">
        <v>45478000</v>
      </c>
      <c r="I248" s="29">
        <v>18.33</v>
      </c>
      <c r="K248" s="47">
        <f t="shared" si="41"/>
        <v>1.0071428571428571</v>
      </c>
      <c r="L248" s="23">
        <f t="shared" si="42"/>
        <v>45478</v>
      </c>
      <c r="M248" s="41"/>
      <c r="N248" s="48">
        <f ca="1">IF($K248&lt;&gt;"",PRODUCT($K248:OFFSET($K248,-N$1,0))-1,"")</f>
        <v>0.0016393442622948395</v>
      </c>
      <c r="O248" s="48">
        <f ca="1">IF($K248&lt;&gt;"",PRODUCT($K248:OFFSET($K248,-O$1,0))-1,"")</f>
        <v>-0.0038043478260870733</v>
      </c>
      <c r="P248" s="48">
        <f ca="1">IF($K248&lt;&gt;"",PRODUCT($K248:OFFSET($K248,-P$1,0))-1,"")</f>
        <v>-0.0005452562704472141</v>
      </c>
      <c r="Q248" s="48">
        <f ca="1">IF($K248&lt;&gt;"",PRODUCT($K248:OFFSET($K248,-Q$1,0))-1,"")</f>
        <v>0.0016393442622948395</v>
      </c>
      <c r="R248" s="48">
        <f ca="1">IF($K248&lt;&gt;"",PRODUCT($K248:OFFSET($K248,-R$1,0))-1,"")</f>
        <v>-0.006504065040650375</v>
      </c>
      <c r="S248" s="41"/>
      <c r="T248" s="48"/>
      <c r="U248" s="74">
        <f t="shared" si="48"/>
      </c>
      <c r="V248" s="74">
        <f t="shared" si="49"/>
      </c>
      <c r="W248" s="74">
        <f t="shared" si="50"/>
      </c>
      <c r="X248" s="74">
        <f t="shared" si="51"/>
      </c>
      <c r="Y248" s="74">
        <f t="shared" si="52"/>
      </c>
      <c r="Z248" s="41"/>
      <c r="AA248" s="74">
        <f t="shared" si="43"/>
      </c>
      <c r="AB248" s="74">
        <f t="shared" si="44"/>
      </c>
      <c r="AC248" s="74">
        <f t="shared" si="45"/>
      </c>
      <c r="AD248" s="74">
        <f t="shared" si="46"/>
      </c>
      <c r="AE248" s="74">
        <f t="shared" si="47"/>
      </c>
    </row>
    <row r="249" spans="1:31" ht="12.75">
      <c r="A249" s="9">
        <f t="shared" si="40"/>
        <v>242</v>
      </c>
      <c r="C249" s="3">
        <v>40273</v>
      </c>
      <c r="D249" s="4">
        <v>18.42</v>
      </c>
      <c r="E249" s="4">
        <v>18.65</v>
      </c>
      <c r="F249" s="4">
        <v>18.33</v>
      </c>
      <c r="G249" s="4">
        <v>18.53</v>
      </c>
      <c r="H249" s="5">
        <v>55879400</v>
      </c>
      <c r="I249" s="29">
        <v>18.53</v>
      </c>
      <c r="K249" s="47">
        <f t="shared" si="41"/>
        <v>1.010911074740862</v>
      </c>
      <c r="L249" s="23">
        <f t="shared" si="42"/>
        <v>55879.4</v>
      </c>
      <c r="M249" s="41"/>
      <c r="N249" s="48">
        <f ca="1">IF($K249&lt;&gt;"",PRODUCT($K249:OFFSET($K249,-N$1,0))-1,"")</f>
        <v>0.01813186813186829</v>
      </c>
      <c r="O249" s="48">
        <f ca="1">IF($K249&lt;&gt;"",PRODUCT($K249:OFFSET($K249,-O$1,0))-1,"")</f>
        <v>0.012568306010928731</v>
      </c>
      <c r="P249" s="48">
        <f ca="1">IF($K249&lt;&gt;"",PRODUCT($K249:OFFSET($K249,-P$1,0))-1,"")</f>
        <v>0.00706521739130439</v>
      </c>
      <c r="Q249" s="48">
        <f ca="1">IF($K249&lt;&gt;"",PRODUCT($K249:OFFSET($K249,-Q$1,0))-1,"")</f>
        <v>0.010359869138495181</v>
      </c>
      <c r="R249" s="48">
        <f ca="1">IF($K249&lt;&gt;"",PRODUCT($K249:OFFSET($K249,-R$1,0))-1,"")</f>
        <v>0.012568306010928731</v>
      </c>
      <c r="S249" s="41"/>
      <c r="T249" s="48"/>
      <c r="U249" s="74">
        <f t="shared" si="48"/>
      </c>
      <c r="V249" s="74">
        <f t="shared" si="49"/>
      </c>
      <c r="W249" s="74">
        <f t="shared" si="50"/>
      </c>
      <c r="X249" s="74">
        <f t="shared" si="51"/>
      </c>
      <c r="Y249" s="74">
        <f t="shared" si="52"/>
      </c>
      <c r="Z249" s="41"/>
      <c r="AA249" s="74">
        <f t="shared" si="43"/>
      </c>
      <c r="AB249" s="74">
        <f t="shared" si="44"/>
      </c>
      <c r="AC249" s="74">
        <f t="shared" si="45"/>
      </c>
      <c r="AD249" s="74">
        <f t="shared" si="46"/>
      </c>
      <c r="AE249" s="74">
        <f t="shared" si="47"/>
      </c>
    </row>
    <row r="250" spans="1:31" ht="12.75">
      <c r="A250" s="9">
        <f t="shared" si="40"/>
        <v>243</v>
      </c>
      <c r="C250" s="3">
        <v>40274</v>
      </c>
      <c r="D250" s="4">
        <v>18.45</v>
      </c>
      <c r="E250" s="4">
        <v>18.65</v>
      </c>
      <c r="F250" s="4">
        <v>18.41</v>
      </c>
      <c r="G250" s="4">
        <v>18.6</v>
      </c>
      <c r="H250" s="5">
        <v>54106500</v>
      </c>
      <c r="I250" s="29">
        <v>18.6</v>
      </c>
      <c r="K250" s="47">
        <f t="shared" si="41"/>
        <v>1.0037776578521318</v>
      </c>
      <c r="L250" s="23">
        <f t="shared" si="42"/>
        <v>54106.5</v>
      </c>
      <c r="M250" s="41"/>
      <c r="N250" s="48">
        <f ca="1">IF($K250&lt;&gt;"",PRODUCT($K250:OFFSET($K250,-N$1,0))-1,"")</f>
        <v>0.014729950900163935</v>
      </c>
      <c r="O250" s="48">
        <f ca="1">IF($K250&lt;&gt;"",PRODUCT($K250:OFFSET($K250,-O$1,0))-1,"")</f>
        <v>0.021978021978022344</v>
      </c>
      <c r="P250" s="48">
        <f ca="1">IF($K250&lt;&gt;"",PRODUCT($K250:OFFSET($K250,-P$1,0))-1,"")</f>
        <v>0.016393442622950616</v>
      </c>
      <c r="Q250" s="48">
        <f ca="1">IF($K250&lt;&gt;"",PRODUCT($K250:OFFSET($K250,-Q$1,0))-1,"")</f>
        <v>0.010869565217391575</v>
      </c>
      <c r="R250" s="48">
        <f ca="1">IF($K250&lt;&gt;"",PRODUCT($K250:OFFSET($K250,-R$1,0))-1,"")</f>
        <v>0.014176663031625125</v>
      </c>
      <c r="S250" s="41"/>
      <c r="T250" s="48"/>
      <c r="U250" s="74">
        <f t="shared" si="48"/>
      </c>
      <c r="V250" s="74">
        <f t="shared" si="49"/>
      </c>
      <c r="W250" s="74">
        <f t="shared" si="50"/>
      </c>
      <c r="X250" s="74">
        <f t="shared" si="51"/>
      </c>
      <c r="Y250" s="74">
        <f t="shared" si="52"/>
      </c>
      <c r="Z250" s="41"/>
      <c r="AA250" s="74">
        <f t="shared" si="43"/>
      </c>
      <c r="AB250" s="74">
        <f t="shared" si="44"/>
        <v>1</v>
      </c>
      <c r="AC250" s="74">
        <f t="shared" si="45"/>
      </c>
      <c r="AD250" s="74">
        <f t="shared" si="46"/>
      </c>
      <c r="AE250" s="74">
        <f t="shared" si="47"/>
      </c>
    </row>
    <row r="251" spans="1:31" ht="12.75">
      <c r="A251" s="9">
        <f t="shared" si="40"/>
        <v>244</v>
      </c>
      <c r="C251" s="3">
        <v>40275</v>
      </c>
      <c r="D251" s="4">
        <v>18.57</v>
      </c>
      <c r="E251" s="4">
        <v>18.75</v>
      </c>
      <c r="F251" s="4">
        <v>18.39</v>
      </c>
      <c r="G251" s="4">
        <v>18.5</v>
      </c>
      <c r="H251" s="5">
        <v>60464200</v>
      </c>
      <c r="I251" s="29">
        <v>18.5</v>
      </c>
      <c r="K251" s="47">
        <f t="shared" si="41"/>
        <v>0.9946236559139784</v>
      </c>
      <c r="L251" s="23">
        <f t="shared" si="42"/>
        <v>60464.2</v>
      </c>
      <c r="M251" s="41"/>
      <c r="N251" s="48">
        <f ca="1">IF($K251&lt;&gt;"",PRODUCT($K251:OFFSET($K251,-N$1,0))-1,"")</f>
        <v>-0.0016189962223421839</v>
      </c>
      <c r="O251" s="48">
        <f ca="1">IF($K251&lt;&gt;"",PRODUCT($K251:OFFSET($K251,-O$1,0))-1,"")</f>
        <v>0.009274413529732906</v>
      </c>
      <c r="P251" s="48">
        <f ca="1">IF($K251&lt;&gt;"",PRODUCT($K251:OFFSET($K251,-P$1,0))-1,"")</f>
        <v>0.016483516483516647</v>
      </c>
      <c r="Q251" s="48">
        <f ca="1">IF($K251&lt;&gt;"",PRODUCT($K251:OFFSET($K251,-Q$1,0))-1,"")</f>
        <v>0.01092896174863367</v>
      </c>
      <c r="R251" s="48">
        <f ca="1">IF($K251&lt;&gt;"",PRODUCT($K251:OFFSET($K251,-R$1,0))-1,"")</f>
        <v>0.005434782608695787</v>
      </c>
      <c r="S251" s="41"/>
      <c r="T251" s="48"/>
      <c r="U251" s="74">
        <f t="shared" si="48"/>
      </c>
      <c r="V251" s="74">
        <f t="shared" si="49"/>
      </c>
      <c r="W251" s="74">
        <f t="shared" si="50"/>
      </c>
      <c r="X251" s="74">
        <f t="shared" si="51"/>
      </c>
      <c r="Y251" s="74">
        <f t="shared" si="52"/>
      </c>
      <c r="Z251" s="41"/>
      <c r="AA251" s="74">
        <f t="shared" si="43"/>
      </c>
      <c r="AB251" s="74">
        <f t="shared" si="44"/>
      </c>
      <c r="AC251" s="74">
        <f t="shared" si="45"/>
      </c>
      <c r="AD251" s="74">
        <f t="shared" si="46"/>
      </c>
      <c r="AE251" s="74">
        <f t="shared" si="47"/>
      </c>
    </row>
    <row r="252" spans="1:31" ht="12.75">
      <c r="A252" s="9">
        <f t="shared" si="40"/>
        <v>245</v>
      </c>
      <c r="C252" s="3">
        <v>40276</v>
      </c>
      <c r="D252" s="4">
        <v>18.39</v>
      </c>
      <c r="E252" s="4">
        <v>18.65</v>
      </c>
      <c r="F252" s="4">
        <v>18.25</v>
      </c>
      <c r="G252" s="4">
        <v>18.56</v>
      </c>
      <c r="H252" s="5">
        <v>60592900</v>
      </c>
      <c r="I252" s="29">
        <v>18.56</v>
      </c>
      <c r="K252" s="47">
        <f t="shared" si="41"/>
        <v>1.0032432432432432</v>
      </c>
      <c r="L252" s="23">
        <f t="shared" si="42"/>
        <v>60592.9</v>
      </c>
      <c r="M252" s="41"/>
      <c r="N252" s="48">
        <f ca="1">IF($K252&lt;&gt;"",PRODUCT($K252:OFFSET($K252,-N$1,0))-1,"")</f>
        <v>-0.0021505376344087557</v>
      </c>
      <c r="O252" s="48">
        <f ca="1">IF($K252&lt;&gt;"",PRODUCT($K252:OFFSET($K252,-O$1,0))-1,"")</f>
        <v>0.0016189962223420729</v>
      </c>
      <c r="P252" s="48">
        <f ca="1">IF($K252&lt;&gt;"",PRODUCT($K252:OFFSET($K252,-P$1,0))-1,"")</f>
        <v>0.012547735951991434</v>
      </c>
      <c r="Q252" s="48">
        <f ca="1">IF($K252&lt;&gt;"",PRODUCT($K252:OFFSET($K252,-Q$1,0))-1,"")</f>
        <v>0.019780219780219932</v>
      </c>
      <c r="R252" s="48">
        <f ca="1">IF($K252&lt;&gt;"",PRODUCT($K252:OFFSET($K252,-R$1,0))-1,"")</f>
        <v>0.014207650273223793</v>
      </c>
      <c r="S252" s="41"/>
      <c r="T252" s="48"/>
      <c r="U252" s="74">
        <f t="shared" si="48"/>
      </c>
      <c r="V252" s="74">
        <f t="shared" si="49"/>
      </c>
      <c r="W252" s="74">
        <f t="shared" si="50"/>
      </c>
      <c r="X252" s="74">
        <f t="shared" si="51"/>
      </c>
      <c r="Y252" s="74">
        <f t="shared" si="52"/>
      </c>
      <c r="Z252" s="41"/>
      <c r="AA252" s="74">
        <f t="shared" si="43"/>
      </c>
      <c r="AB252" s="74">
        <f t="shared" si="44"/>
      </c>
      <c r="AC252" s="74">
        <f t="shared" si="45"/>
      </c>
      <c r="AD252" s="74">
        <f t="shared" si="46"/>
      </c>
      <c r="AE252" s="74">
        <f t="shared" si="47"/>
      </c>
    </row>
    <row r="253" spans="1:31" ht="12.75">
      <c r="A253" s="9">
        <f t="shared" si="40"/>
        <v>246</v>
      </c>
      <c r="C253" s="3">
        <v>40277</v>
      </c>
      <c r="D253" s="4">
        <v>18.59</v>
      </c>
      <c r="E253" s="4">
        <v>18.67</v>
      </c>
      <c r="F253" s="4">
        <v>18.4</v>
      </c>
      <c r="G253" s="4">
        <v>18.52</v>
      </c>
      <c r="H253" s="5">
        <v>54612700</v>
      </c>
      <c r="I253" s="29">
        <v>18.52</v>
      </c>
      <c r="K253" s="47">
        <f t="shared" si="41"/>
        <v>0.997844827586207</v>
      </c>
      <c r="L253" s="23">
        <f t="shared" si="42"/>
        <v>54612.7</v>
      </c>
      <c r="M253" s="41"/>
      <c r="N253" s="48">
        <f ca="1">IF($K253&lt;&gt;"",PRODUCT($K253:OFFSET($K253,-N$1,0))-1,"")</f>
        <v>0.00108108108108107</v>
      </c>
      <c r="O253" s="48">
        <f ca="1">IF($K253&lt;&gt;"",PRODUCT($K253:OFFSET($K253,-O$1,0))-1,"")</f>
        <v>-0.004301075268817289</v>
      </c>
      <c r="P253" s="48">
        <f ca="1">IF($K253&lt;&gt;"",PRODUCT($K253:OFFSET($K253,-P$1,0))-1,"")</f>
        <v>-0.0005396654074474316</v>
      </c>
      <c r="Q253" s="48">
        <f ca="1">IF($K253&lt;&gt;"",PRODUCT($K253:OFFSET($K253,-Q$1,0))-1,"")</f>
        <v>0.010365521003819156</v>
      </c>
      <c r="R253" s="48">
        <f ca="1">IF($K253&lt;&gt;"",PRODUCT($K253:OFFSET($K253,-R$1,0))-1,"")</f>
        <v>0.017582417582417742</v>
      </c>
      <c r="S253" s="41"/>
      <c r="T253" s="48"/>
      <c r="U253" s="74">
        <f t="shared" si="48"/>
      </c>
      <c r="V253" s="74">
        <f t="shared" si="49"/>
      </c>
      <c r="W253" s="74">
        <f t="shared" si="50"/>
      </c>
      <c r="X253" s="74">
        <f t="shared" si="51"/>
      </c>
      <c r="Y253" s="74">
        <f t="shared" si="52"/>
      </c>
      <c r="Z253" s="41"/>
      <c r="AA253" s="74">
        <f t="shared" si="43"/>
      </c>
      <c r="AB253" s="74">
        <f t="shared" si="44"/>
      </c>
      <c r="AC253" s="74">
        <f t="shared" si="45"/>
      </c>
      <c r="AD253" s="74">
        <f t="shared" si="46"/>
      </c>
      <c r="AE253" s="74">
        <f t="shared" si="47"/>
      </c>
    </row>
    <row r="254" spans="1:31" ht="12.75">
      <c r="A254" s="9">
        <f t="shared" si="40"/>
        <v>247</v>
      </c>
      <c r="C254" s="3">
        <v>40280</v>
      </c>
      <c r="D254" s="4">
        <v>18.56</v>
      </c>
      <c r="E254" s="4">
        <v>18.98</v>
      </c>
      <c r="F254" s="4">
        <v>18.54</v>
      </c>
      <c r="G254" s="4">
        <v>18.71</v>
      </c>
      <c r="H254" s="5">
        <v>71700500</v>
      </c>
      <c r="I254" s="29">
        <v>18.71</v>
      </c>
      <c r="K254" s="47">
        <f t="shared" si="41"/>
        <v>1.0102591792656588</v>
      </c>
      <c r="L254" s="23">
        <f t="shared" si="42"/>
        <v>71700.5</v>
      </c>
      <c r="M254" s="41"/>
      <c r="N254" s="48">
        <f ca="1">IF($K254&lt;&gt;"",PRODUCT($K254:OFFSET($K254,-N$1,0))-1,"")</f>
        <v>0.0080818965517242</v>
      </c>
      <c r="O254" s="48">
        <f ca="1">IF($K254&lt;&gt;"",PRODUCT($K254:OFFSET($K254,-O$1,0))-1,"")</f>
        <v>0.011351351351351457</v>
      </c>
      <c r="P254" s="48">
        <f ca="1">IF($K254&lt;&gt;"",PRODUCT($K254:OFFSET($K254,-P$1,0))-1,"")</f>
        <v>0.005913978494623606</v>
      </c>
      <c r="Q254" s="48">
        <f ca="1">IF($K254&lt;&gt;"",PRODUCT($K254:OFFSET($K254,-Q$1,0))-1,"")</f>
        <v>0.009713977334052881</v>
      </c>
      <c r="R254" s="48">
        <f ca="1">IF($K254&lt;&gt;"",PRODUCT($K254:OFFSET($K254,-R$1,0))-1,"")</f>
        <v>0.02073104200763809</v>
      </c>
      <c r="S254" s="41"/>
      <c r="T254" s="48"/>
      <c r="U254" s="74">
        <f t="shared" si="48"/>
      </c>
      <c r="V254" s="74">
        <f t="shared" si="49"/>
      </c>
      <c r="W254" s="74">
        <f t="shared" si="50"/>
      </c>
      <c r="X254" s="74">
        <f t="shared" si="51"/>
      </c>
      <c r="Y254" s="74">
        <f t="shared" si="52"/>
        <v>1</v>
      </c>
      <c r="Z254" s="41"/>
      <c r="AA254" s="74">
        <f t="shared" si="43"/>
      </c>
      <c r="AB254" s="74">
        <f t="shared" si="44"/>
      </c>
      <c r="AC254" s="74">
        <f t="shared" si="45"/>
      </c>
      <c r="AD254" s="74">
        <f t="shared" si="46"/>
      </c>
      <c r="AE254" s="74">
        <f t="shared" si="47"/>
        <v>1</v>
      </c>
    </row>
    <row r="255" spans="1:31" ht="12.75">
      <c r="A255" s="9">
        <f t="shared" si="40"/>
        <v>248</v>
      </c>
      <c r="C255" s="3">
        <v>40281</v>
      </c>
      <c r="D255" s="4">
        <v>18.75</v>
      </c>
      <c r="E255" s="4">
        <v>19.13</v>
      </c>
      <c r="F255" s="4">
        <v>18.72</v>
      </c>
      <c r="G255" s="4">
        <v>18.95</v>
      </c>
      <c r="H255" s="5">
        <v>92585100</v>
      </c>
      <c r="I255" s="29">
        <v>18.95</v>
      </c>
      <c r="K255" s="47">
        <f t="shared" si="41"/>
        <v>1.0128273650454303</v>
      </c>
      <c r="L255" s="23">
        <f t="shared" si="42"/>
        <v>92585.1</v>
      </c>
      <c r="M255" s="41"/>
      <c r="N255" s="48">
        <f ca="1">IF($K255&lt;&gt;"",PRODUCT($K255:OFFSET($K255,-N$1,0))-1,"")</f>
        <v>0.02321814254859622</v>
      </c>
      <c r="O255" s="48">
        <f ca="1">IF($K255&lt;&gt;"",PRODUCT($K255:OFFSET($K255,-O$1,0))-1,"")</f>
        <v>0.021012931034482873</v>
      </c>
      <c r="P255" s="48">
        <f ca="1">IF($K255&lt;&gt;"",PRODUCT($K255:OFFSET($K255,-P$1,0))-1,"")</f>
        <v>0.02432432432432452</v>
      </c>
      <c r="Q255" s="48">
        <f ca="1">IF($K255&lt;&gt;"",PRODUCT($K255:OFFSET($K255,-Q$1,0))-1,"")</f>
        <v>0.018817204301075252</v>
      </c>
      <c r="R255" s="48">
        <f ca="1">IF($K255&lt;&gt;"",PRODUCT($K255:OFFSET($K255,-R$1,0))-1,"")</f>
        <v>0.02266594711279013</v>
      </c>
      <c r="S255" s="41"/>
      <c r="T255" s="48"/>
      <c r="U255" s="74">
        <f t="shared" si="48"/>
        <v>1</v>
      </c>
      <c r="V255" s="74">
        <f t="shared" si="49"/>
        <v>1</v>
      </c>
      <c r="W255" s="74">
        <f t="shared" si="50"/>
        <v>1</v>
      </c>
      <c r="X255" s="74">
        <f t="shared" si="51"/>
      </c>
      <c r="Y255" s="74">
        <f t="shared" si="52"/>
        <v>1</v>
      </c>
      <c r="Z255" s="41"/>
      <c r="AA255" s="74">
        <f t="shared" si="43"/>
        <v>1</v>
      </c>
      <c r="AB255" s="74">
        <f t="shared" si="44"/>
        <v>1</v>
      </c>
      <c r="AC255" s="74">
        <f t="shared" si="45"/>
        <v>1</v>
      </c>
      <c r="AD255" s="74">
        <f t="shared" si="46"/>
      </c>
      <c r="AE255" s="74">
        <f t="shared" si="47"/>
        <v>1</v>
      </c>
    </row>
    <row r="256" spans="1:31" ht="12.75">
      <c r="A256" s="9">
        <f t="shared" si="40"/>
        <v>249</v>
      </c>
      <c r="C256" s="3">
        <v>40282</v>
      </c>
      <c r="D256" s="4">
        <v>19.21</v>
      </c>
      <c r="E256" s="4">
        <v>19.4</v>
      </c>
      <c r="F256" s="4">
        <v>19.01</v>
      </c>
      <c r="G256" s="4">
        <v>19.35</v>
      </c>
      <c r="H256" s="5">
        <v>81959000</v>
      </c>
      <c r="I256" s="29">
        <v>19.35</v>
      </c>
      <c r="K256" s="47">
        <f t="shared" si="41"/>
        <v>1.0211081794195251</v>
      </c>
      <c r="L256" s="23">
        <f t="shared" si="42"/>
        <v>81959</v>
      </c>
      <c r="M256" s="41"/>
      <c r="N256" s="48">
        <f ca="1">IF($K256&lt;&gt;"",PRODUCT($K256:OFFSET($K256,-N$1,0))-1,"")</f>
        <v>0.034206306787814</v>
      </c>
      <c r="O256" s="48">
        <f ca="1">IF($K256&lt;&gt;"",PRODUCT($K256:OFFSET($K256,-O$1,0))-1,"")</f>
        <v>0.04481641468682529</v>
      </c>
      <c r="P256" s="48">
        <f ca="1">IF($K256&lt;&gt;"",PRODUCT($K256:OFFSET($K256,-P$1,0))-1,"")</f>
        <v>0.04256465517241392</v>
      </c>
      <c r="Q256" s="48">
        <f ca="1">IF($K256&lt;&gt;"",PRODUCT($K256:OFFSET($K256,-Q$1,0))-1,"")</f>
        <v>0.04594594594594614</v>
      </c>
      <c r="R256" s="48">
        <f ca="1">IF($K256&lt;&gt;"",PRODUCT($K256:OFFSET($K256,-R$1,0))-1,"")</f>
        <v>0.040322580645161255</v>
      </c>
      <c r="S256" s="41"/>
      <c r="T256" s="48"/>
      <c r="U256" s="74">
        <f t="shared" si="48"/>
      </c>
      <c r="V256" s="74">
        <f t="shared" si="49"/>
      </c>
      <c r="W256" s="74">
        <f t="shared" si="50"/>
      </c>
      <c r="X256" s="74">
        <f t="shared" si="51"/>
      </c>
      <c r="Y256" s="74">
        <f t="shared" si="52"/>
      </c>
      <c r="Z256" s="41"/>
      <c r="AA256" s="74">
        <f t="shared" si="43"/>
        <v>1</v>
      </c>
      <c r="AB256" s="74">
        <f t="shared" si="44"/>
        <v>1</v>
      </c>
      <c r="AC256" s="74">
        <f t="shared" si="45"/>
        <v>1</v>
      </c>
      <c r="AD256" s="74">
        <f t="shared" si="46"/>
        <v>1</v>
      </c>
      <c r="AE256" s="74">
        <f t="shared" si="47"/>
        <v>1</v>
      </c>
    </row>
    <row r="257" spans="1:31" ht="12.75">
      <c r="A257" s="9">
        <f t="shared" si="40"/>
        <v>250</v>
      </c>
      <c r="C257" s="3">
        <v>40283</v>
      </c>
      <c r="D257" s="4">
        <v>19.45</v>
      </c>
      <c r="E257" s="4">
        <v>19.69</v>
      </c>
      <c r="F257" s="4">
        <v>19.37</v>
      </c>
      <c r="G257" s="4">
        <v>19.5</v>
      </c>
      <c r="H257" s="5">
        <v>103121900</v>
      </c>
      <c r="I257" s="29">
        <v>19.5</v>
      </c>
      <c r="K257" s="47">
        <f t="shared" si="41"/>
        <v>1.0077519379844961</v>
      </c>
      <c r="L257" s="23">
        <f t="shared" si="42"/>
        <v>103121.9</v>
      </c>
      <c r="M257" s="41"/>
      <c r="N257" s="48">
        <f ca="1">IF($K257&lt;&gt;"",PRODUCT($K257:OFFSET($K257,-N$1,0))-1,"")</f>
        <v>0.029023746701847042</v>
      </c>
      <c r="O257" s="48">
        <f ca="1">IF($K257&lt;&gt;"",PRODUCT($K257:OFFSET($K257,-O$1,0))-1,"")</f>
        <v>0.04222340994120799</v>
      </c>
      <c r="P257" s="48">
        <f ca="1">IF($K257&lt;&gt;"",PRODUCT($K257:OFFSET($K257,-P$1,0))-1,"")</f>
        <v>0.05291576673866105</v>
      </c>
      <c r="Q257" s="48">
        <f ca="1">IF($K257&lt;&gt;"",PRODUCT($K257:OFFSET($K257,-Q$1,0))-1,"")</f>
        <v>0.05064655172413812</v>
      </c>
      <c r="R257" s="48">
        <f ca="1">IF($K257&lt;&gt;"",PRODUCT($K257:OFFSET($K257,-R$1,0))-1,"")</f>
        <v>0.05405405405405417</v>
      </c>
      <c r="S257" s="41"/>
      <c r="T257" s="48"/>
      <c r="U257" s="74">
        <f t="shared" si="48"/>
      </c>
      <c r="V257" s="74">
        <f t="shared" si="49"/>
      </c>
      <c r="W257" s="74">
        <f t="shared" si="50"/>
      </c>
      <c r="X257" s="74">
        <f t="shared" si="51"/>
      </c>
      <c r="Y257" s="74">
        <f t="shared" si="52"/>
      </c>
      <c r="Z257" s="41"/>
      <c r="AA257" s="74">
        <f t="shared" si="43"/>
        <v>1</v>
      </c>
      <c r="AB257" s="74">
        <f t="shared" si="44"/>
        <v>1</v>
      </c>
      <c r="AC257" s="74">
        <f t="shared" si="45"/>
        <v>1</v>
      </c>
      <c r="AD257" s="74">
        <f t="shared" si="46"/>
        <v>1</v>
      </c>
      <c r="AE257" s="74">
        <f t="shared" si="47"/>
        <v>1</v>
      </c>
    </row>
    <row r="258" spans="1:31" ht="12.75">
      <c r="A258" s="9">
        <f t="shared" si="40"/>
        <v>251</v>
      </c>
      <c r="C258" s="3">
        <v>40284</v>
      </c>
      <c r="D258" s="4">
        <v>19.44</v>
      </c>
      <c r="E258" s="4">
        <v>19.45</v>
      </c>
      <c r="F258" s="4">
        <v>18.65</v>
      </c>
      <c r="G258" s="4">
        <v>18.97</v>
      </c>
      <c r="H258" s="5">
        <v>172304400</v>
      </c>
      <c r="I258" s="29">
        <v>18.97</v>
      </c>
      <c r="K258" s="47">
        <f t="shared" si="41"/>
        <v>0.9728205128205127</v>
      </c>
      <c r="L258" s="23">
        <f t="shared" si="42"/>
        <v>172304.4</v>
      </c>
      <c r="M258" s="41"/>
      <c r="N258" s="48">
        <f ca="1">IF($K258&lt;&gt;"",PRODUCT($K258:OFFSET($K258,-N$1,0))-1,"")</f>
        <v>-0.019638242894056912</v>
      </c>
      <c r="O258" s="48">
        <f ca="1">IF($K258&lt;&gt;"",PRODUCT($K258:OFFSET($K258,-O$1,0))-1,"")</f>
        <v>0.0010554089709762238</v>
      </c>
      <c r="P258" s="48">
        <f ca="1">IF($K258&lt;&gt;"",PRODUCT($K258:OFFSET($K258,-P$1,0))-1,"")</f>
        <v>0.013896312132549493</v>
      </c>
      <c r="Q258" s="48">
        <f ca="1">IF($K258&lt;&gt;"",PRODUCT($K258:OFFSET($K258,-Q$1,0))-1,"")</f>
        <v>0.024298056155507508</v>
      </c>
      <c r="R258" s="48">
        <f ca="1">IF($K258&lt;&gt;"",PRODUCT($K258:OFFSET($K258,-R$1,0))-1,"")</f>
        <v>0.022090517241379448</v>
      </c>
      <c r="S258" s="41"/>
      <c r="T258" s="48"/>
      <c r="U258" s="74">
        <f t="shared" si="48"/>
      </c>
      <c r="V258" s="74">
        <f t="shared" si="49"/>
      </c>
      <c r="W258" s="74">
        <f t="shared" si="50"/>
      </c>
      <c r="X258" s="74">
        <f t="shared" si="51"/>
      </c>
      <c r="Y258" s="74">
        <f t="shared" si="52"/>
      </c>
      <c r="Z258" s="41"/>
      <c r="AA258" s="74">
        <f t="shared" si="43"/>
      </c>
      <c r="AB258" s="74">
        <f t="shared" si="44"/>
      </c>
      <c r="AC258" s="74">
        <f t="shared" si="45"/>
      </c>
      <c r="AD258" s="74">
        <f t="shared" si="46"/>
      </c>
      <c r="AE258" s="74">
        <f t="shared" si="47"/>
      </c>
    </row>
    <row r="259" spans="1:31" ht="12.75">
      <c r="A259" s="9">
        <f t="shared" si="40"/>
        <v>252</v>
      </c>
      <c r="I259" s="29"/>
      <c r="K259" s="47">
        <f t="shared" si="41"/>
      </c>
      <c r="L259" s="23">
        <f t="shared" si="42"/>
      </c>
      <c r="M259" s="41"/>
      <c r="N259" s="48">
        <f ca="1">IF($K259&lt;&gt;"",PRODUCT($K259:OFFSET($K259,-N$1,0))-1,"")</f>
      </c>
      <c r="O259" s="48">
        <f ca="1">IF($K259&lt;&gt;"",PRODUCT($K259:OFFSET($K259,-O$1,0))-1,"")</f>
      </c>
      <c r="P259" s="48">
        <f ca="1">IF($K259&lt;&gt;"",PRODUCT($K259:OFFSET($K259,-P$1,0))-1,"")</f>
      </c>
      <c r="Q259" s="48">
        <f ca="1">IF($K259&lt;&gt;"",PRODUCT($K259:OFFSET($K259,-Q$1,0))-1,"")</f>
      </c>
      <c r="R259" s="48">
        <f ca="1">IF($K259&lt;&gt;"",PRODUCT($K259:OFFSET($K259,-R$1,0))-1,"")</f>
      </c>
      <c r="S259" s="41"/>
      <c r="T259" s="48"/>
      <c r="U259" s="74">
        <f t="shared" si="48"/>
      </c>
      <c r="V259" s="74">
        <f t="shared" si="49"/>
      </c>
      <c r="W259" s="74">
        <f t="shared" si="50"/>
      </c>
      <c r="X259" s="74">
        <f t="shared" si="51"/>
      </c>
      <c r="Y259" s="74">
        <f t="shared" si="52"/>
      </c>
      <c r="Z259" s="41"/>
      <c r="AA259" s="74">
        <f t="shared" si="43"/>
      </c>
      <c r="AB259" s="74">
        <f t="shared" si="44"/>
      </c>
      <c r="AC259" s="74">
        <f t="shared" si="45"/>
      </c>
      <c r="AD259" s="74">
        <f t="shared" si="46"/>
      </c>
      <c r="AE259" s="74">
        <f t="shared" si="47"/>
      </c>
    </row>
    <row r="260" spans="1:31" ht="12.75">
      <c r="A260" s="9">
        <f t="shared" si="40"/>
        <v>253</v>
      </c>
      <c r="I260" s="29"/>
      <c r="K260" s="47">
        <f t="shared" si="41"/>
      </c>
      <c r="L260" s="23">
        <f t="shared" si="42"/>
      </c>
      <c r="M260" s="41"/>
      <c r="N260" s="48">
        <f ca="1">IF($K260&lt;&gt;"",PRODUCT($K260:OFFSET($K260,-N$1,0))-1,"")</f>
      </c>
      <c r="O260" s="48">
        <f ca="1">IF($K260&lt;&gt;"",PRODUCT($K260:OFFSET($K260,-O$1,0))-1,"")</f>
      </c>
      <c r="P260" s="48">
        <f ca="1">IF($K260&lt;&gt;"",PRODUCT($K260:OFFSET($K260,-P$1,0))-1,"")</f>
      </c>
      <c r="Q260" s="48">
        <f ca="1">IF($K260&lt;&gt;"",PRODUCT($K260:OFFSET($K260,-Q$1,0))-1,"")</f>
      </c>
      <c r="R260" s="48">
        <f ca="1">IF($K260&lt;&gt;"",PRODUCT($K260:OFFSET($K260,-R$1,0))-1,"")</f>
      </c>
      <c r="S260" s="41"/>
      <c r="T260" s="48"/>
      <c r="U260" s="74">
        <f t="shared" si="48"/>
      </c>
      <c r="V260" s="74">
        <f t="shared" si="49"/>
      </c>
      <c r="W260" s="74">
        <f t="shared" si="50"/>
      </c>
      <c r="X260" s="74">
        <f t="shared" si="51"/>
      </c>
      <c r="Y260" s="74">
        <f t="shared" si="52"/>
      </c>
      <c r="Z260" s="41"/>
      <c r="AA260" s="74">
        <f t="shared" si="43"/>
      </c>
      <c r="AB260" s="74">
        <f t="shared" si="44"/>
      </c>
      <c r="AC260" s="74">
        <f t="shared" si="45"/>
      </c>
      <c r="AD260" s="74">
        <f t="shared" si="46"/>
      </c>
      <c r="AE260" s="74">
        <f t="shared" si="47"/>
      </c>
    </row>
    <row r="261" spans="1:31" ht="12.75">
      <c r="A261" s="9">
        <f t="shared" si="40"/>
        <v>254</v>
      </c>
      <c r="I261" s="29"/>
      <c r="K261" s="47">
        <f t="shared" si="41"/>
      </c>
      <c r="L261" s="23">
        <f t="shared" si="42"/>
      </c>
      <c r="M261" s="41"/>
      <c r="N261" s="48">
        <f ca="1">IF($K261&lt;&gt;"",PRODUCT($K261:OFFSET($K261,-N$1,0))-1,"")</f>
      </c>
      <c r="O261" s="48">
        <f ca="1">IF($K261&lt;&gt;"",PRODUCT($K261:OFFSET($K261,-O$1,0))-1,"")</f>
      </c>
      <c r="P261" s="48">
        <f ca="1">IF($K261&lt;&gt;"",PRODUCT($K261:OFFSET($K261,-P$1,0))-1,"")</f>
      </c>
      <c r="Q261" s="48">
        <f ca="1">IF($K261&lt;&gt;"",PRODUCT($K261:OFFSET($K261,-Q$1,0))-1,"")</f>
      </c>
      <c r="R261" s="48">
        <f ca="1">IF($K261&lt;&gt;"",PRODUCT($K261:OFFSET($K261,-R$1,0))-1,"")</f>
      </c>
      <c r="S261" s="41"/>
      <c r="T261" s="48"/>
      <c r="U261" s="74">
        <f t="shared" si="48"/>
      </c>
      <c r="V261" s="74">
        <f t="shared" si="49"/>
      </c>
      <c r="W261" s="74">
        <f t="shared" si="50"/>
      </c>
      <c r="X261" s="74">
        <f t="shared" si="51"/>
      </c>
      <c r="Y261" s="74">
        <f t="shared" si="52"/>
      </c>
      <c r="Z261" s="41"/>
      <c r="AA261" s="74">
        <f t="shared" si="43"/>
      </c>
      <c r="AB261" s="74">
        <f t="shared" si="44"/>
      </c>
      <c r="AC261" s="74">
        <f t="shared" si="45"/>
      </c>
      <c r="AD261" s="74">
        <f t="shared" si="46"/>
      </c>
      <c r="AE261" s="74">
        <f t="shared" si="47"/>
      </c>
    </row>
    <row r="262" spans="1:31" ht="12.75">
      <c r="A262" s="9">
        <f t="shared" si="40"/>
        <v>255</v>
      </c>
      <c r="I262" s="29"/>
      <c r="K262" s="47">
        <f t="shared" si="41"/>
      </c>
      <c r="L262" s="23">
        <f t="shared" si="42"/>
      </c>
      <c r="M262" s="41"/>
      <c r="N262" s="48">
        <f ca="1">IF($K262&lt;&gt;"",PRODUCT($K262:OFFSET($K262,-N$1,0))-1,"")</f>
      </c>
      <c r="O262" s="48">
        <f ca="1">IF($K262&lt;&gt;"",PRODUCT($K262:OFFSET($K262,-O$1,0))-1,"")</f>
      </c>
      <c r="P262" s="48">
        <f ca="1">IF($K262&lt;&gt;"",PRODUCT($K262:OFFSET($K262,-P$1,0))-1,"")</f>
      </c>
      <c r="Q262" s="48">
        <f ca="1">IF($K262&lt;&gt;"",PRODUCT($K262:OFFSET($K262,-Q$1,0))-1,"")</f>
      </c>
      <c r="R262" s="48">
        <f ca="1">IF($K262&lt;&gt;"",PRODUCT($K262:OFFSET($K262,-R$1,0))-1,"")</f>
      </c>
      <c r="S262" s="41"/>
      <c r="T262" s="48"/>
      <c r="U262" s="74">
        <f t="shared" si="48"/>
      </c>
      <c r="V262" s="74">
        <f t="shared" si="49"/>
      </c>
      <c r="W262" s="74">
        <f t="shared" si="50"/>
      </c>
      <c r="X262" s="74">
        <f t="shared" si="51"/>
      </c>
      <c r="Y262" s="74">
        <f t="shared" si="52"/>
      </c>
      <c r="Z262" s="41"/>
      <c r="AA262" s="74">
        <f t="shared" si="43"/>
      </c>
      <c r="AB262" s="74">
        <f t="shared" si="44"/>
      </c>
      <c r="AC262" s="74">
        <f t="shared" si="45"/>
      </c>
      <c r="AD262" s="74">
        <f t="shared" si="46"/>
      </c>
      <c r="AE262" s="74">
        <f t="shared" si="47"/>
      </c>
    </row>
    <row r="263" spans="1:31" ht="12.75">
      <c r="A263" s="9">
        <f t="shared" si="40"/>
        <v>256</v>
      </c>
      <c r="I263" s="29"/>
      <c r="K263" s="47">
        <f t="shared" si="41"/>
      </c>
      <c r="L263" s="23">
        <f t="shared" si="42"/>
      </c>
      <c r="M263" s="41"/>
      <c r="N263" s="48">
        <f ca="1">IF($K263&lt;&gt;"",PRODUCT($K263:OFFSET($K263,-N$1,0))-1,"")</f>
      </c>
      <c r="O263" s="48">
        <f ca="1">IF($K263&lt;&gt;"",PRODUCT($K263:OFFSET($K263,-O$1,0))-1,"")</f>
      </c>
      <c r="P263" s="48">
        <f ca="1">IF($K263&lt;&gt;"",PRODUCT($K263:OFFSET($K263,-P$1,0))-1,"")</f>
      </c>
      <c r="Q263" s="48">
        <f ca="1">IF($K263&lt;&gt;"",PRODUCT($K263:OFFSET($K263,-Q$1,0))-1,"")</f>
      </c>
      <c r="R263" s="48">
        <f ca="1">IF($K263&lt;&gt;"",PRODUCT($K263:OFFSET($K263,-R$1,0))-1,"")</f>
      </c>
      <c r="S263" s="41"/>
      <c r="T263" s="48"/>
      <c r="U263" s="74">
        <f t="shared" si="48"/>
      </c>
      <c r="V263" s="74">
        <f t="shared" si="49"/>
      </c>
      <c r="W263" s="74">
        <f t="shared" si="50"/>
      </c>
      <c r="X263" s="74">
        <f t="shared" si="51"/>
      </c>
      <c r="Y263" s="74">
        <f t="shared" si="52"/>
      </c>
      <c r="Z263" s="41"/>
      <c r="AA263" s="74">
        <f t="shared" si="43"/>
      </c>
      <c r="AB263" s="74">
        <f t="shared" si="44"/>
      </c>
      <c r="AC263" s="74">
        <f t="shared" si="45"/>
      </c>
      <c r="AD263" s="74">
        <f t="shared" si="46"/>
      </c>
      <c r="AE263" s="74">
        <f t="shared" si="47"/>
      </c>
    </row>
    <row r="264" spans="3:20" ht="12.75">
      <c r="C264"/>
      <c r="D264"/>
      <c r="E264"/>
      <c r="F264"/>
      <c r="G264"/>
      <c r="H264"/>
      <c r="I264"/>
      <c r="K264"/>
      <c r="L264"/>
      <c r="N264"/>
      <c r="O264"/>
      <c r="T264" s="48"/>
    </row>
    <row r="265" spans="3:20" ht="12.75">
      <c r="C265"/>
      <c r="D265"/>
      <c r="E265"/>
      <c r="F265"/>
      <c r="G265"/>
      <c r="H265"/>
      <c r="I265"/>
      <c r="K265"/>
      <c r="L265"/>
      <c r="N265"/>
      <c r="O265"/>
      <c r="T265" s="48"/>
    </row>
    <row r="266" spans="3:20" ht="12.75">
      <c r="C266"/>
      <c r="D266"/>
      <c r="E266"/>
      <c r="F266"/>
      <c r="G266"/>
      <c r="H266"/>
      <c r="I266"/>
      <c r="K266"/>
      <c r="L266"/>
      <c r="N266"/>
      <c r="O266"/>
      <c r="T266" s="48"/>
    </row>
    <row r="267" spans="3:20" ht="12.75">
      <c r="C267"/>
      <c r="D267"/>
      <c r="E267"/>
      <c r="F267"/>
      <c r="G267"/>
      <c r="H267"/>
      <c r="I267"/>
      <c r="K267"/>
      <c r="L267"/>
      <c r="N267"/>
      <c r="O267"/>
      <c r="T267" s="48"/>
    </row>
    <row r="268" spans="3:20" ht="12.75">
      <c r="C268"/>
      <c r="D268"/>
      <c r="E268"/>
      <c r="F268"/>
      <c r="G268"/>
      <c r="H268"/>
      <c r="I268"/>
      <c r="K268"/>
      <c r="L268"/>
      <c r="N268"/>
      <c r="O268"/>
      <c r="T268" s="48"/>
    </row>
    <row r="269" spans="3:20" ht="12.75">
      <c r="C269"/>
      <c r="D269"/>
      <c r="E269"/>
      <c r="F269"/>
      <c r="G269"/>
      <c r="H269"/>
      <c r="I269"/>
      <c r="K269"/>
      <c r="L269"/>
      <c r="N269"/>
      <c r="O269"/>
      <c r="T269" s="48"/>
    </row>
    <row r="270" spans="3:20" ht="12.75">
      <c r="C270"/>
      <c r="D270"/>
      <c r="E270"/>
      <c r="F270"/>
      <c r="G270"/>
      <c r="H270"/>
      <c r="I270"/>
      <c r="K270"/>
      <c r="L270"/>
      <c r="N270"/>
      <c r="O270"/>
      <c r="T270" s="48"/>
    </row>
    <row r="271" spans="3:20" ht="12.75">
      <c r="C271"/>
      <c r="D271"/>
      <c r="E271"/>
      <c r="F271"/>
      <c r="G271"/>
      <c r="H271"/>
      <c r="I271"/>
      <c r="K271"/>
      <c r="L271"/>
      <c r="N271"/>
      <c r="O271"/>
      <c r="T271" s="48"/>
    </row>
    <row r="272" spans="3:20" ht="12.75">
      <c r="C272"/>
      <c r="D272"/>
      <c r="E272"/>
      <c r="F272"/>
      <c r="G272"/>
      <c r="H272"/>
      <c r="I272"/>
      <c r="K272"/>
      <c r="L272"/>
      <c r="N272"/>
      <c r="O272"/>
      <c r="T272" s="48"/>
    </row>
    <row r="273" spans="3:20" ht="12.75">
      <c r="C273"/>
      <c r="D273"/>
      <c r="E273"/>
      <c r="F273"/>
      <c r="G273"/>
      <c r="H273"/>
      <c r="I273"/>
      <c r="K273"/>
      <c r="L273"/>
      <c r="N273"/>
      <c r="O273"/>
      <c r="T273" s="48"/>
    </row>
    <row r="274" spans="3:20" ht="12.75">
      <c r="C274"/>
      <c r="D274"/>
      <c r="E274"/>
      <c r="F274"/>
      <c r="G274"/>
      <c r="H274"/>
      <c r="I274"/>
      <c r="K274"/>
      <c r="L274"/>
      <c r="N274"/>
      <c r="O274"/>
      <c r="T274" s="48"/>
    </row>
    <row r="275" spans="3:20" ht="12.75">
      <c r="C275"/>
      <c r="D275"/>
      <c r="E275"/>
      <c r="F275"/>
      <c r="G275"/>
      <c r="H275"/>
      <c r="I275"/>
      <c r="K275"/>
      <c r="L275"/>
      <c r="N275"/>
      <c r="O275"/>
      <c r="T275" s="48"/>
    </row>
    <row r="276" spans="3:20" ht="12.75">
      <c r="C276"/>
      <c r="D276"/>
      <c r="E276"/>
      <c r="F276"/>
      <c r="G276"/>
      <c r="H276"/>
      <c r="I276"/>
      <c r="K276"/>
      <c r="L276"/>
      <c r="N276"/>
      <c r="O276"/>
      <c r="T276" s="48"/>
    </row>
    <row r="277" spans="3:20" ht="12.75">
      <c r="C277"/>
      <c r="D277"/>
      <c r="E277"/>
      <c r="F277"/>
      <c r="G277"/>
      <c r="H277"/>
      <c r="I277"/>
      <c r="K277"/>
      <c r="L277"/>
      <c r="N277"/>
      <c r="O277"/>
      <c r="T277" s="48"/>
    </row>
    <row r="278" spans="3:20" ht="12.75">
      <c r="C278"/>
      <c r="D278"/>
      <c r="E278"/>
      <c r="F278"/>
      <c r="G278"/>
      <c r="H278"/>
      <c r="I278"/>
      <c r="K278"/>
      <c r="L278"/>
      <c r="N278"/>
      <c r="O278"/>
      <c r="T278" s="48"/>
    </row>
    <row r="279" spans="3:20" ht="12.75">
      <c r="C279"/>
      <c r="D279"/>
      <c r="E279"/>
      <c r="F279"/>
      <c r="G279"/>
      <c r="H279"/>
      <c r="I279"/>
      <c r="K279"/>
      <c r="L279"/>
      <c r="N279"/>
      <c r="O279"/>
      <c r="T279" s="48"/>
    </row>
    <row r="280" spans="3:20" ht="12.75">
      <c r="C280"/>
      <c r="D280"/>
      <c r="E280"/>
      <c r="F280"/>
      <c r="G280"/>
      <c r="H280"/>
      <c r="I280"/>
      <c r="K280"/>
      <c r="L280"/>
      <c r="N280"/>
      <c r="O280"/>
      <c r="T280" s="48"/>
    </row>
    <row r="281" spans="3:20" ht="12.75">
      <c r="C281"/>
      <c r="D281"/>
      <c r="E281"/>
      <c r="F281"/>
      <c r="G281"/>
      <c r="H281"/>
      <c r="I281"/>
      <c r="K281"/>
      <c r="L281"/>
      <c r="N281"/>
      <c r="O281"/>
      <c r="T281" s="48"/>
    </row>
    <row r="282" spans="3:20" ht="12.75">
      <c r="C282"/>
      <c r="D282"/>
      <c r="E282"/>
      <c r="F282"/>
      <c r="G282"/>
      <c r="H282"/>
      <c r="I282"/>
      <c r="K282"/>
      <c r="L282"/>
      <c r="N282"/>
      <c r="O282"/>
      <c r="T282" s="48"/>
    </row>
    <row r="283" spans="3:20" ht="12.75">
      <c r="C283"/>
      <c r="D283"/>
      <c r="E283"/>
      <c r="F283"/>
      <c r="G283"/>
      <c r="H283"/>
      <c r="I283"/>
      <c r="K283"/>
      <c r="L283"/>
      <c r="N283"/>
      <c r="O283"/>
      <c r="T283" s="48"/>
    </row>
    <row r="284" spans="3:20" ht="12.75">
      <c r="C284"/>
      <c r="D284"/>
      <c r="E284"/>
      <c r="F284"/>
      <c r="G284"/>
      <c r="H284"/>
      <c r="I284"/>
      <c r="K284"/>
      <c r="L284"/>
      <c r="N284"/>
      <c r="O284"/>
      <c r="T284" s="48"/>
    </row>
    <row r="285" spans="3:20" ht="12.75">
      <c r="C285"/>
      <c r="D285"/>
      <c r="E285"/>
      <c r="F285"/>
      <c r="G285"/>
      <c r="H285"/>
      <c r="I285"/>
      <c r="K285"/>
      <c r="L285"/>
      <c r="N285"/>
      <c r="O285"/>
      <c r="T285" s="48"/>
    </row>
    <row r="286" spans="3:20" ht="12.75">
      <c r="C286"/>
      <c r="D286"/>
      <c r="E286"/>
      <c r="F286"/>
      <c r="G286"/>
      <c r="H286"/>
      <c r="I286"/>
      <c r="K286"/>
      <c r="L286"/>
      <c r="N286"/>
      <c r="O286"/>
      <c r="T286" s="48"/>
    </row>
    <row r="287" spans="3:20" ht="12.75">
      <c r="C287"/>
      <c r="D287"/>
      <c r="E287"/>
      <c r="F287"/>
      <c r="G287"/>
      <c r="H287"/>
      <c r="I287"/>
      <c r="K287"/>
      <c r="L287"/>
      <c r="N287"/>
      <c r="O287"/>
      <c r="T287" s="48"/>
    </row>
    <row r="288" spans="3:20" ht="12.75">
      <c r="C288"/>
      <c r="D288"/>
      <c r="E288"/>
      <c r="F288"/>
      <c r="G288"/>
      <c r="H288"/>
      <c r="I288"/>
      <c r="K288"/>
      <c r="L288"/>
      <c r="N288"/>
      <c r="O288"/>
      <c r="T288" s="48"/>
    </row>
    <row r="289" spans="3:20" ht="12.75">
      <c r="C289"/>
      <c r="D289"/>
      <c r="E289"/>
      <c r="F289"/>
      <c r="G289"/>
      <c r="H289"/>
      <c r="I289"/>
      <c r="K289"/>
      <c r="L289"/>
      <c r="N289"/>
      <c r="O289"/>
      <c r="T289" s="48"/>
    </row>
    <row r="290" spans="3:20" ht="12.75">
      <c r="C290"/>
      <c r="D290"/>
      <c r="E290"/>
      <c r="F290"/>
      <c r="G290"/>
      <c r="H290"/>
      <c r="I290"/>
      <c r="K290"/>
      <c r="L290"/>
      <c r="N290"/>
      <c r="O290"/>
      <c r="T290" s="48"/>
    </row>
    <row r="291" spans="3:20" ht="12.75">
      <c r="C291"/>
      <c r="D291"/>
      <c r="E291"/>
      <c r="F291"/>
      <c r="G291"/>
      <c r="H291"/>
      <c r="I291"/>
      <c r="K291"/>
      <c r="L291"/>
      <c r="N291"/>
      <c r="O291"/>
      <c r="T291" s="48"/>
    </row>
    <row r="292" spans="3:20" ht="12.75">
      <c r="C292"/>
      <c r="D292"/>
      <c r="E292"/>
      <c r="F292"/>
      <c r="G292"/>
      <c r="H292"/>
      <c r="I292"/>
      <c r="K292"/>
      <c r="L292"/>
      <c r="N292"/>
      <c r="O292"/>
      <c r="T292" s="48"/>
    </row>
    <row r="293" spans="3:20" ht="12.75">
      <c r="C293"/>
      <c r="D293"/>
      <c r="E293"/>
      <c r="F293"/>
      <c r="G293"/>
      <c r="H293"/>
      <c r="I293"/>
      <c r="K293"/>
      <c r="L293"/>
      <c r="N293"/>
      <c r="O293"/>
      <c r="T293" s="48"/>
    </row>
    <row r="294" spans="3:20" ht="12.75">
      <c r="C294"/>
      <c r="D294"/>
      <c r="E294"/>
      <c r="F294"/>
      <c r="G294"/>
      <c r="H294"/>
      <c r="I294"/>
      <c r="K294"/>
      <c r="L294"/>
      <c r="N294"/>
      <c r="O294"/>
      <c r="T294" s="48"/>
    </row>
    <row r="295" spans="3:20" ht="12.75">
      <c r="C295"/>
      <c r="D295"/>
      <c r="E295"/>
      <c r="F295"/>
      <c r="G295"/>
      <c r="H295"/>
      <c r="I295"/>
      <c r="K295"/>
      <c r="L295"/>
      <c r="N295"/>
      <c r="O295"/>
      <c r="T295" s="48"/>
    </row>
    <row r="296" spans="3:20" ht="12.75">
      <c r="C296"/>
      <c r="D296"/>
      <c r="E296"/>
      <c r="F296"/>
      <c r="G296"/>
      <c r="H296"/>
      <c r="I296"/>
      <c r="K296"/>
      <c r="L296"/>
      <c r="N296"/>
      <c r="O296"/>
      <c r="T296" s="48"/>
    </row>
    <row r="297" spans="3:20" ht="12.75">
      <c r="C297"/>
      <c r="D297"/>
      <c r="E297"/>
      <c r="F297"/>
      <c r="G297"/>
      <c r="H297"/>
      <c r="I297"/>
      <c r="K297"/>
      <c r="L297"/>
      <c r="N297"/>
      <c r="O297"/>
      <c r="T297" s="48"/>
    </row>
    <row r="298" spans="3:20" ht="12.75">
      <c r="C298"/>
      <c r="D298"/>
      <c r="E298"/>
      <c r="F298"/>
      <c r="G298"/>
      <c r="H298"/>
      <c r="I298"/>
      <c r="K298"/>
      <c r="L298"/>
      <c r="N298"/>
      <c r="O298"/>
      <c r="T298" s="48"/>
    </row>
    <row r="299" spans="3:20" ht="12.75">
      <c r="C299"/>
      <c r="D299"/>
      <c r="E299"/>
      <c r="F299"/>
      <c r="G299"/>
      <c r="H299"/>
      <c r="I299"/>
      <c r="K299"/>
      <c r="L299"/>
      <c r="N299"/>
      <c r="O299"/>
      <c r="T299" s="48"/>
    </row>
    <row r="300" spans="3:20" ht="12.75">
      <c r="C300"/>
      <c r="D300"/>
      <c r="E300"/>
      <c r="F300"/>
      <c r="G300"/>
      <c r="H300"/>
      <c r="I300"/>
      <c r="K300"/>
      <c r="L300"/>
      <c r="N300"/>
      <c r="O300"/>
      <c r="T300" s="48"/>
    </row>
    <row r="301" spans="3:20" ht="12.75">
      <c r="C301"/>
      <c r="D301"/>
      <c r="E301"/>
      <c r="F301"/>
      <c r="G301"/>
      <c r="H301"/>
      <c r="I301"/>
      <c r="K301"/>
      <c r="L301"/>
      <c r="N301"/>
      <c r="O301"/>
      <c r="T301" s="48"/>
    </row>
    <row r="302" spans="3:20" ht="12.75">
      <c r="C302"/>
      <c r="D302"/>
      <c r="E302"/>
      <c r="F302"/>
      <c r="G302"/>
      <c r="H302"/>
      <c r="I302"/>
      <c r="K302"/>
      <c r="L302"/>
      <c r="N302"/>
      <c r="O302"/>
      <c r="T302" s="48"/>
    </row>
    <row r="303" spans="3:20" ht="12.75">
      <c r="C303"/>
      <c r="D303"/>
      <c r="E303"/>
      <c r="F303"/>
      <c r="G303"/>
      <c r="H303"/>
      <c r="I303"/>
      <c r="K303"/>
      <c r="L303"/>
      <c r="N303"/>
      <c r="O303"/>
      <c r="T303" s="48"/>
    </row>
    <row r="304" spans="3:20" ht="12.75">
      <c r="C304"/>
      <c r="D304"/>
      <c r="E304"/>
      <c r="F304"/>
      <c r="G304"/>
      <c r="H304"/>
      <c r="I304"/>
      <c r="K304"/>
      <c r="L304"/>
      <c r="N304"/>
      <c r="O304"/>
      <c r="T304" s="48"/>
    </row>
    <row r="305" spans="3:20" ht="12.75">
      <c r="C305"/>
      <c r="D305"/>
      <c r="E305"/>
      <c r="F305"/>
      <c r="G305"/>
      <c r="H305"/>
      <c r="I305"/>
      <c r="K305"/>
      <c r="L305"/>
      <c r="N305"/>
      <c r="O305"/>
      <c r="T305" s="48"/>
    </row>
    <row r="306" spans="3:20" ht="12.75">
      <c r="C306"/>
      <c r="D306"/>
      <c r="E306"/>
      <c r="F306"/>
      <c r="G306"/>
      <c r="H306"/>
      <c r="I306"/>
      <c r="K306"/>
      <c r="L306"/>
      <c r="N306"/>
      <c r="O306"/>
      <c r="T306" s="48"/>
    </row>
    <row r="307" spans="3:20" ht="12.75">
      <c r="C307"/>
      <c r="D307"/>
      <c r="E307"/>
      <c r="F307"/>
      <c r="G307"/>
      <c r="H307"/>
      <c r="I307"/>
      <c r="K307"/>
      <c r="L307"/>
      <c r="N307"/>
      <c r="O307"/>
      <c r="T307" s="48"/>
    </row>
    <row r="308" spans="3:20" ht="12.75">
      <c r="C308"/>
      <c r="D308"/>
      <c r="E308"/>
      <c r="F308"/>
      <c r="G308"/>
      <c r="H308"/>
      <c r="I308"/>
      <c r="K308"/>
      <c r="L308"/>
      <c r="N308"/>
      <c r="O308"/>
      <c r="T308" s="48"/>
    </row>
    <row r="309" spans="3:20" ht="12.75">
      <c r="C309"/>
      <c r="D309"/>
      <c r="E309"/>
      <c r="F309"/>
      <c r="G309"/>
      <c r="H309"/>
      <c r="I309"/>
      <c r="K309"/>
      <c r="L309"/>
      <c r="N309"/>
      <c r="O309"/>
      <c r="T309" s="48"/>
    </row>
    <row r="310" spans="3:20" ht="12.75">
      <c r="C310"/>
      <c r="D310"/>
      <c r="E310"/>
      <c r="F310"/>
      <c r="G310"/>
      <c r="H310"/>
      <c r="I310"/>
      <c r="K310"/>
      <c r="L310"/>
      <c r="N310"/>
      <c r="O310"/>
      <c r="T310" s="48"/>
    </row>
    <row r="311" spans="3:20" ht="12.75">
      <c r="C311"/>
      <c r="D311"/>
      <c r="E311"/>
      <c r="F311"/>
      <c r="G311"/>
      <c r="H311"/>
      <c r="I311"/>
      <c r="K311"/>
      <c r="L311"/>
      <c r="N311"/>
      <c r="O311"/>
      <c r="T311" s="48"/>
    </row>
    <row r="312" spans="3:20" ht="12.75">
      <c r="C312"/>
      <c r="D312"/>
      <c r="E312"/>
      <c r="F312"/>
      <c r="G312"/>
      <c r="H312"/>
      <c r="I312"/>
      <c r="K312"/>
      <c r="L312"/>
      <c r="N312"/>
      <c r="O312"/>
      <c r="T312" s="48"/>
    </row>
    <row r="313" spans="3:20" ht="12.75">
      <c r="C313"/>
      <c r="D313"/>
      <c r="E313"/>
      <c r="F313"/>
      <c r="G313"/>
      <c r="H313"/>
      <c r="I313"/>
      <c r="K313"/>
      <c r="L313"/>
      <c r="N313"/>
      <c r="O313"/>
      <c r="T313" s="48"/>
    </row>
    <row r="314" spans="3:20" ht="12.75">
      <c r="C314"/>
      <c r="D314"/>
      <c r="E314"/>
      <c r="F314"/>
      <c r="G314"/>
      <c r="H314"/>
      <c r="I314"/>
      <c r="K314"/>
      <c r="L314"/>
      <c r="N314"/>
      <c r="O314"/>
      <c r="T314" s="48"/>
    </row>
    <row r="315" spans="3:20" ht="12.75">
      <c r="C315"/>
      <c r="D315"/>
      <c r="E315"/>
      <c r="F315"/>
      <c r="G315"/>
      <c r="H315"/>
      <c r="I315"/>
      <c r="K315"/>
      <c r="L315"/>
      <c r="N315"/>
      <c r="O315"/>
      <c r="T315" s="48"/>
    </row>
    <row r="316" spans="3:20" ht="12.75">
      <c r="C316"/>
      <c r="D316"/>
      <c r="E316"/>
      <c r="F316"/>
      <c r="G316"/>
      <c r="H316"/>
      <c r="I316"/>
      <c r="K316"/>
      <c r="L316"/>
      <c r="N316"/>
      <c r="O316"/>
      <c r="T316" s="48"/>
    </row>
    <row r="317" spans="3:20" ht="12.75">
      <c r="C317"/>
      <c r="D317"/>
      <c r="E317"/>
      <c r="F317"/>
      <c r="G317"/>
      <c r="H317"/>
      <c r="I317"/>
      <c r="K317"/>
      <c r="L317"/>
      <c r="N317"/>
      <c r="O317"/>
      <c r="T317" s="48"/>
    </row>
    <row r="318" spans="3:20" ht="12.75">
      <c r="C318"/>
      <c r="D318"/>
      <c r="E318"/>
      <c r="F318"/>
      <c r="G318"/>
      <c r="H318"/>
      <c r="I318"/>
      <c r="K318"/>
      <c r="L318"/>
      <c r="N318"/>
      <c r="O318"/>
      <c r="T318" s="48"/>
    </row>
    <row r="319" spans="3:20" ht="12.75">
      <c r="C319"/>
      <c r="D319"/>
      <c r="E319"/>
      <c r="F319"/>
      <c r="G319"/>
      <c r="H319"/>
      <c r="I319"/>
      <c r="K319"/>
      <c r="L319"/>
      <c r="N319"/>
      <c r="O319"/>
      <c r="T319" s="48"/>
    </row>
    <row r="320" spans="3:20" ht="12.75">
      <c r="C320"/>
      <c r="D320"/>
      <c r="E320"/>
      <c r="F320"/>
      <c r="G320"/>
      <c r="H320"/>
      <c r="I320"/>
      <c r="K320"/>
      <c r="L320"/>
      <c r="N320"/>
      <c r="O320"/>
      <c r="T320" s="48"/>
    </row>
    <row r="321" spans="3:20" ht="12.75">
      <c r="C321"/>
      <c r="D321"/>
      <c r="E321"/>
      <c r="F321"/>
      <c r="G321"/>
      <c r="H321"/>
      <c r="I321"/>
      <c r="K321"/>
      <c r="L321"/>
      <c r="N321"/>
      <c r="O321"/>
      <c r="T321" s="48"/>
    </row>
    <row r="322" spans="3:20" ht="12.75">
      <c r="C322"/>
      <c r="D322"/>
      <c r="E322"/>
      <c r="F322"/>
      <c r="G322"/>
      <c r="H322"/>
      <c r="I322"/>
      <c r="K322"/>
      <c r="L322"/>
      <c r="N322"/>
      <c r="O322"/>
      <c r="T322" s="48"/>
    </row>
    <row r="323" spans="3:20" ht="12.75">
      <c r="C323"/>
      <c r="D323"/>
      <c r="E323"/>
      <c r="F323"/>
      <c r="G323"/>
      <c r="H323"/>
      <c r="I323"/>
      <c r="K323"/>
      <c r="L323"/>
      <c r="N323"/>
      <c r="O323"/>
      <c r="T323" s="48"/>
    </row>
    <row r="324" spans="3:20" ht="12.75">
      <c r="C324"/>
      <c r="D324"/>
      <c r="E324"/>
      <c r="F324"/>
      <c r="G324"/>
      <c r="H324"/>
      <c r="I324"/>
      <c r="K324"/>
      <c r="L324"/>
      <c r="N324"/>
      <c r="O324"/>
      <c r="T324" s="48"/>
    </row>
    <row r="325" spans="3:20" ht="12.75">
      <c r="C325"/>
      <c r="D325"/>
      <c r="E325"/>
      <c r="F325"/>
      <c r="G325"/>
      <c r="H325"/>
      <c r="I325"/>
      <c r="K325"/>
      <c r="L325"/>
      <c r="N325"/>
      <c r="O325"/>
      <c r="T325" s="48"/>
    </row>
    <row r="326" spans="3:20" ht="12.75">
      <c r="C326"/>
      <c r="D326"/>
      <c r="E326"/>
      <c r="F326"/>
      <c r="G326"/>
      <c r="H326"/>
      <c r="I326"/>
      <c r="K326"/>
      <c r="L326"/>
      <c r="N326"/>
      <c r="O326"/>
      <c r="T326" s="48"/>
    </row>
    <row r="327" spans="3:20" ht="12.75">
      <c r="C327"/>
      <c r="D327"/>
      <c r="E327"/>
      <c r="F327"/>
      <c r="G327"/>
      <c r="H327"/>
      <c r="I327"/>
      <c r="K327"/>
      <c r="L327"/>
      <c r="N327"/>
      <c r="O327"/>
      <c r="T327" s="48"/>
    </row>
    <row r="328" spans="3:20" ht="12.75">
      <c r="C328"/>
      <c r="D328"/>
      <c r="E328"/>
      <c r="F328"/>
      <c r="G328"/>
      <c r="H328"/>
      <c r="I328"/>
      <c r="K328"/>
      <c r="L328"/>
      <c r="N328"/>
      <c r="O328"/>
      <c r="T328" s="48"/>
    </row>
    <row r="329" spans="3:20" ht="12.75">
      <c r="C329"/>
      <c r="D329"/>
      <c r="E329"/>
      <c r="F329"/>
      <c r="G329"/>
      <c r="H329"/>
      <c r="I329"/>
      <c r="K329"/>
      <c r="L329"/>
      <c r="N329"/>
      <c r="O329"/>
      <c r="T329" s="48"/>
    </row>
    <row r="330" spans="3:20" ht="12.75">
      <c r="C330"/>
      <c r="D330"/>
      <c r="E330"/>
      <c r="F330"/>
      <c r="G330"/>
      <c r="H330"/>
      <c r="I330"/>
      <c r="K330"/>
      <c r="L330"/>
      <c r="N330"/>
      <c r="O330"/>
      <c r="T330" s="48"/>
    </row>
    <row r="331" spans="3:20" ht="12.75">
      <c r="C331"/>
      <c r="D331"/>
      <c r="E331"/>
      <c r="F331"/>
      <c r="G331"/>
      <c r="H331"/>
      <c r="I331"/>
      <c r="K331"/>
      <c r="L331"/>
      <c r="N331"/>
      <c r="O331"/>
      <c r="T331" s="48"/>
    </row>
    <row r="332" spans="3:20" ht="12.75">
      <c r="C332"/>
      <c r="D332"/>
      <c r="E332"/>
      <c r="F332"/>
      <c r="G332"/>
      <c r="H332"/>
      <c r="I332"/>
      <c r="K332"/>
      <c r="L332"/>
      <c r="N332"/>
      <c r="O332"/>
      <c r="T332" s="48"/>
    </row>
    <row r="333" spans="3:20" ht="12.75">
      <c r="C333"/>
      <c r="D333"/>
      <c r="E333"/>
      <c r="F333"/>
      <c r="G333"/>
      <c r="H333"/>
      <c r="I333"/>
      <c r="K333"/>
      <c r="L333"/>
      <c r="N333"/>
      <c r="O333"/>
      <c r="T333" s="48"/>
    </row>
    <row r="334" spans="3:20" ht="12.75">
      <c r="C334"/>
      <c r="D334"/>
      <c r="E334"/>
      <c r="F334"/>
      <c r="G334"/>
      <c r="H334"/>
      <c r="I334"/>
      <c r="K334"/>
      <c r="L334"/>
      <c r="N334"/>
      <c r="O334"/>
      <c r="T334" s="48"/>
    </row>
    <row r="335" spans="3:20" ht="12.75">
      <c r="C335"/>
      <c r="D335"/>
      <c r="E335"/>
      <c r="F335"/>
      <c r="G335"/>
      <c r="H335"/>
      <c r="I335"/>
      <c r="K335"/>
      <c r="L335"/>
      <c r="N335"/>
      <c r="O335"/>
      <c r="T335" s="48"/>
    </row>
    <row r="336" spans="3:20" ht="12.75">
      <c r="C336"/>
      <c r="D336"/>
      <c r="E336"/>
      <c r="F336"/>
      <c r="G336"/>
      <c r="H336"/>
      <c r="I336"/>
      <c r="K336"/>
      <c r="L336"/>
      <c r="N336"/>
      <c r="O336"/>
      <c r="T336" s="48"/>
    </row>
    <row r="337" spans="3:20" ht="12.75">
      <c r="C337"/>
      <c r="D337"/>
      <c r="E337"/>
      <c r="F337"/>
      <c r="G337"/>
      <c r="H337"/>
      <c r="I337"/>
      <c r="K337"/>
      <c r="L337"/>
      <c r="N337"/>
      <c r="O337"/>
      <c r="T337" s="48"/>
    </row>
    <row r="338" spans="3:20" ht="12.75">
      <c r="C338"/>
      <c r="D338"/>
      <c r="E338"/>
      <c r="F338"/>
      <c r="G338"/>
      <c r="H338"/>
      <c r="I338"/>
      <c r="K338"/>
      <c r="L338"/>
      <c r="N338"/>
      <c r="O338"/>
      <c r="T338" s="48"/>
    </row>
    <row r="339" spans="3:20" ht="12.75">
      <c r="C339"/>
      <c r="D339"/>
      <c r="E339"/>
      <c r="F339"/>
      <c r="G339"/>
      <c r="H339"/>
      <c r="I339"/>
      <c r="K339"/>
      <c r="L339"/>
      <c r="N339"/>
      <c r="O339"/>
      <c r="T339" s="48"/>
    </row>
    <row r="340" spans="3:20" ht="12.75">
      <c r="C340"/>
      <c r="D340"/>
      <c r="E340"/>
      <c r="F340"/>
      <c r="G340"/>
      <c r="H340"/>
      <c r="I340"/>
      <c r="K340"/>
      <c r="L340"/>
      <c r="N340"/>
      <c r="O340"/>
      <c r="T340" s="48"/>
    </row>
    <row r="341" spans="3:20" ht="12.75">
      <c r="C341"/>
      <c r="D341"/>
      <c r="E341"/>
      <c r="F341"/>
      <c r="G341"/>
      <c r="H341"/>
      <c r="I341"/>
      <c r="K341"/>
      <c r="L341"/>
      <c r="N341"/>
      <c r="O341"/>
      <c r="T341" s="48"/>
    </row>
    <row r="342" spans="3:20" ht="12.75">
      <c r="C342"/>
      <c r="D342"/>
      <c r="E342"/>
      <c r="F342"/>
      <c r="G342"/>
      <c r="H342"/>
      <c r="I342"/>
      <c r="K342"/>
      <c r="L342"/>
      <c r="N342"/>
      <c r="O342"/>
      <c r="T342" s="48"/>
    </row>
    <row r="343" spans="3:20" ht="12.75">
      <c r="C343"/>
      <c r="D343"/>
      <c r="E343"/>
      <c r="F343"/>
      <c r="G343"/>
      <c r="H343"/>
      <c r="I343"/>
      <c r="K343"/>
      <c r="L343"/>
      <c r="N343"/>
      <c r="O343"/>
      <c r="T343" s="48"/>
    </row>
    <row r="344" spans="3:20" ht="12.75">
      <c r="C344"/>
      <c r="D344"/>
      <c r="E344"/>
      <c r="F344"/>
      <c r="G344"/>
      <c r="H344"/>
      <c r="I344"/>
      <c r="K344"/>
      <c r="L344"/>
      <c r="N344"/>
      <c r="O344"/>
      <c r="T344" s="48"/>
    </row>
    <row r="345" spans="3:20" ht="12.75">
      <c r="C345"/>
      <c r="D345"/>
      <c r="E345"/>
      <c r="F345"/>
      <c r="G345"/>
      <c r="H345"/>
      <c r="I345"/>
      <c r="K345"/>
      <c r="L345"/>
      <c r="N345"/>
      <c r="O345"/>
      <c r="T345" s="48"/>
    </row>
    <row r="346" spans="3:20" ht="12.75">
      <c r="C346"/>
      <c r="D346"/>
      <c r="E346"/>
      <c r="F346"/>
      <c r="G346"/>
      <c r="H346"/>
      <c r="I346"/>
      <c r="K346"/>
      <c r="L346"/>
      <c r="N346"/>
      <c r="O346"/>
      <c r="T346" s="48"/>
    </row>
    <row r="347" spans="3:20" ht="12.75">
      <c r="C347"/>
      <c r="D347"/>
      <c r="E347"/>
      <c r="F347"/>
      <c r="G347"/>
      <c r="H347"/>
      <c r="I347"/>
      <c r="K347"/>
      <c r="L347"/>
      <c r="N347"/>
      <c r="O347"/>
      <c r="T347" s="48"/>
    </row>
    <row r="348" spans="3:20" ht="12.75">
      <c r="C348"/>
      <c r="D348"/>
      <c r="E348"/>
      <c r="F348"/>
      <c r="G348"/>
      <c r="H348"/>
      <c r="I348"/>
      <c r="K348"/>
      <c r="L348"/>
      <c r="N348"/>
      <c r="O348"/>
      <c r="T348" s="48"/>
    </row>
    <row r="349" spans="3:20" ht="12.75">
      <c r="C349"/>
      <c r="D349"/>
      <c r="E349"/>
      <c r="F349"/>
      <c r="G349"/>
      <c r="H349"/>
      <c r="I349"/>
      <c r="K349"/>
      <c r="L349"/>
      <c r="N349"/>
      <c r="O349"/>
      <c r="T349" s="48"/>
    </row>
    <row r="350" spans="3:20" ht="12.75">
      <c r="C350"/>
      <c r="D350"/>
      <c r="E350"/>
      <c r="F350"/>
      <c r="G350"/>
      <c r="H350"/>
      <c r="I350"/>
      <c r="K350"/>
      <c r="L350"/>
      <c r="N350"/>
      <c r="O350"/>
      <c r="T350" s="48"/>
    </row>
    <row r="351" spans="3:20" ht="12.75">
      <c r="C351"/>
      <c r="D351"/>
      <c r="E351"/>
      <c r="F351"/>
      <c r="G351"/>
      <c r="H351"/>
      <c r="I351"/>
      <c r="K351"/>
      <c r="L351"/>
      <c r="N351"/>
      <c r="O351"/>
      <c r="T351" s="48"/>
    </row>
    <row r="352" spans="3:20" ht="12.75">
      <c r="C352"/>
      <c r="D352"/>
      <c r="E352"/>
      <c r="F352"/>
      <c r="G352"/>
      <c r="H352"/>
      <c r="I352"/>
      <c r="K352"/>
      <c r="L352"/>
      <c r="N352"/>
      <c r="O352"/>
      <c r="T352" s="48"/>
    </row>
    <row r="353" spans="3:20" ht="12.75">
      <c r="C353"/>
      <c r="D353"/>
      <c r="E353"/>
      <c r="F353"/>
      <c r="G353"/>
      <c r="H353"/>
      <c r="I353"/>
      <c r="K353"/>
      <c r="L353"/>
      <c r="N353"/>
      <c r="O353"/>
      <c r="T353" s="48"/>
    </row>
    <row r="354" spans="3:20" ht="12.75">
      <c r="C354"/>
      <c r="D354"/>
      <c r="E354"/>
      <c r="F354"/>
      <c r="G354"/>
      <c r="H354"/>
      <c r="I354"/>
      <c r="K354"/>
      <c r="L354"/>
      <c r="N354"/>
      <c r="O354"/>
      <c r="T354" s="48"/>
    </row>
    <row r="355" spans="3:20" ht="12.75">
      <c r="C355"/>
      <c r="D355"/>
      <c r="E355"/>
      <c r="F355"/>
      <c r="G355"/>
      <c r="H355"/>
      <c r="I355"/>
      <c r="K355"/>
      <c r="L355"/>
      <c r="N355"/>
      <c r="O355"/>
      <c r="T355" s="48"/>
    </row>
    <row r="356" spans="3:20" ht="12.75">
      <c r="C356"/>
      <c r="D356"/>
      <c r="E356"/>
      <c r="F356"/>
      <c r="G356"/>
      <c r="H356"/>
      <c r="I356"/>
      <c r="K356"/>
      <c r="L356"/>
      <c r="N356"/>
      <c r="O356"/>
      <c r="T356" s="48"/>
    </row>
    <row r="357" spans="3:20" ht="12.75">
      <c r="C357"/>
      <c r="D357"/>
      <c r="E357"/>
      <c r="F357"/>
      <c r="G357"/>
      <c r="H357"/>
      <c r="I357"/>
      <c r="K357"/>
      <c r="L357"/>
      <c r="N357"/>
      <c r="O357"/>
      <c r="T357" s="48"/>
    </row>
    <row r="358" spans="3:20" ht="12.75">
      <c r="C358"/>
      <c r="D358"/>
      <c r="E358"/>
      <c r="F358"/>
      <c r="G358"/>
      <c r="H358"/>
      <c r="I358"/>
      <c r="K358"/>
      <c r="L358"/>
      <c r="N358"/>
      <c r="O358"/>
      <c r="T358" s="48"/>
    </row>
    <row r="359" spans="3:20" ht="12.75">
      <c r="C359"/>
      <c r="D359"/>
      <c r="E359"/>
      <c r="F359"/>
      <c r="G359"/>
      <c r="H359"/>
      <c r="I359"/>
      <c r="K359"/>
      <c r="L359"/>
      <c r="N359"/>
      <c r="O359"/>
      <c r="T359" s="48"/>
    </row>
    <row r="360" spans="3:20" ht="12.75">
      <c r="C360"/>
      <c r="D360"/>
      <c r="E360"/>
      <c r="F360"/>
      <c r="G360"/>
      <c r="H360"/>
      <c r="I360"/>
      <c r="K360"/>
      <c r="L360"/>
      <c r="N360"/>
      <c r="O360"/>
      <c r="T360" s="48"/>
    </row>
    <row r="361" spans="3:20" ht="12.75">
      <c r="C361"/>
      <c r="D361"/>
      <c r="E361"/>
      <c r="F361"/>
      <c r="G361"/>
      <c r="H361"/>
      <c r="I361"/>
      <c r="K361"/>
      <c r="L361"/>
      <c r="N361"/>
      <c r="O361"/>
      <c r="T361" s="48"/>
    </row>
    <row r="362" spans="3:20" ht="12.75">
      <c r="C362"/>
      <c r="D362"/>
      <c r="E362"/>
      <c r="F362"/>
      <c r="G362"/>
      <c r="H362"/>
      <c r="I362"/>
      <c r="K362"/>
      <c r="L362"/>
      <c r="N362"/>
      <c r="O362"/>
      <c r="T362" s="48"/>
    </row>
    <row r="363" spans="3:20" ht="12.75">
      <c r="C363"/>
      <c r="D363"/>
      <c r="E363"/>
      <c r="F363"/>
      <c r="G363"/>
      <c r="H363"/>
      <c r="I363"/>
      <c r="K363"/>
      <c r="L363"/>
      <c r="N363"/>
      <c r="O363"/>
      <c r="T363" s="48"/>
    </row>
    <row r="364" spans="3:20" ht="12.75">
      <c r="C364"/>
      <c r="D364"/>
      <c r="E364"/>
      <c r="F364"/>
      <c r="G364"/>
      <c r="H364"/>
      <c r="I364"/>
      <c r="K364"/>
      <c r="L364"/>
      <c r="N364"/>
      <c r="O364"/>
      <c r="T364" s="48"/>
    </row>
    <row r="365" spans="3:20" ht="12.75">
      <c r="C365"/>
      <c r="D365"/>
      <c r="E365"/>
      <c r="F365"/>
      <c r="G365"/>
      <c r="H365"/>
      <c r="I365"/>
      <c r="K365"/>
      <c r="L365"/>
      <c r="N365"/>
      <c r="O365"/>
      <c r="T365" s="48"/>
    </row>
    <row r="366" spans="3:20" ht="12.75">
      <c r="C366"/>
      <c r="D366"/>
      <c r="E366"/>
      <c r="F366"/>
      <c r="G366"/>
      <c r="H366"/>
      <c r="I366"/>
      <c r="K366"/>
      <c r="L366"/>
      <c r="N366"/>
      <c r="O366"/>
      <c r="T366" s="48"/>
    </row>
    <row r="367" spans="3:20" ht="12.75">
      <c r="C367"/>
      <c r="D367"/>
      <c r="E367"/>
      <c r="F367"/>
      <c r="G367"/>
      <c r="H367"/>
      <c r="I367"/>
      <c r="K367"/>
      <c r="L367"/>
      <c r="N367"/>
      <c r="O367"/>
      <c r="T367" s="48"/>
    </row>
    <row r="368" spans="3:20" ht="12.75">
      <c r="C368"/>
      <c r="D368"/>
      <c r="E368"/>
      <c r="F368"/>
      <c r="G368"/>
      <c r="H368"/>
      <c r="I368"/>
      <c r="K368"/>
      <c r="L368"/>
      <c r="N368"/>
      <c r="O368"/>
      <c r="T368" s="48"/>
    </row>
    <row r="369" spans="3:20" ht="12.75">
      <c r="C369"/>
      <c r="D369"/>
      <c r="E369"/>
      <c r="F369"/>
      <c r="G369"/>
      <c r="H369"/>
      <c r="I369"/>
      <c r="K369"/>
      <c r="L369"/>
      <c r="N369"/>
      <c r="O369"/>
      <c r="T369" s="48"/>
    </row>
    <row r="370" spans="3:20" ht="12.75">
      <c r="C370"/>
      <c r="D370"/>
      <c r="E370"/>
      <c r="F370"/>
      <c r="G370"/>
      <c r="H370"/>
      <c r="I370"/>
      <c r="K370"/>
      <c r="L370"/>
      <c r="N370"/>
      <c r="O370"/>
      <c r="T370" s="48"/>
    </row>
    <row r="371" spans="3:20" ht="12.75">
      <c r="C371"/>
      <c r="D371"/>
      <c r="E371"/>
      <c r="F371"/>
      <c r="G371"/>
      <c r="H371"/>
      <c r="I371"/>
      <c r="K371"/>
      <c r="L371"/>
      <c r="N371"/>
      <c r="O371"/>
      <c r="T371" s="48"/>
    </row>
    <row r="372" spans="3:20" ht="12.75">
      <c r="C372"/>
      <c r="D372"/>
      <c r="E372"/>
      <c r="F372"/>
      <c r="G372"/>
      <c r="H372"/>
      <c r="I372"/>
      <c r="K372"/>
      <c r="L372"/>
      <c r="N372"/>
      <c r="O372"/>
      <c r="T372" s="48"/>
    </row>
    <row r="373" spans="3:20" ht="12.75">
      <c r="C373"/>
      <c r="D373"/>
      <c r="E373"/>
      <c r="F373"/>
      <c r="G373"/>
      <c r="H373"/>
      <c r="I373"/>
      <c r="K373"/>
      <c r="L373"/>
      <c r="N373"/>
      <c r="O373"/>
      <c r="T373" s="48"/>
    </row>
    <row r="374" spans="3:20" ht="12.75">
      <c r="C374"/>
      <c r="D374"/>
      <c r="E374"/>
      <c r="F374"/>
      <c r="G374"/>
      <c r="H374"/>
      <c r="I374"/>
      <c r="K374"/>
      <c r="L374"/>
      <c r="N374"/>
      <c r="O374"/>
      <c r="T374" s="48"/>
    </row>
    <row r="375" spans="3:20" ht="12.75">
      <c r="C375"/>
      <c r="D375"/>
      <c r="E375"/>
      <c r="F375"/>
      <c r="G375"/>
      <c r="H375"/>
      <c r="I375"/>
      <c r="K375"/>
      <c r="L375"/>
      <c r="N375"/>
      <c r="O375"/>
      <c r="T375" s="48"/>
    </row>
    <row r="376" spans="3:20" ht="12.75">
      <c r="C376"/>
      <c r="D376"/>
      <c r="E376"/>
      <c r="F376"/>
      <c r="G376"/>
      <c r="H376"/>
      <c r="I376"/>
      <c r="K376"/>
      <c r="L376"/>
      <c r="N376"/>
      <c r="O376"/>
      <c r="T376" s="48"/>
    </row>
    <row r="377" spans="3:20" ht="12.75">
      <c r="C377"/>
      <c r="D377"/>
      <c r="E377"/>
      <c r="F377"/>
      <c r="G377"/>
      <c r="H377"/>
      <c r="I377"/>
      <c r="K377"/>
      <c r="L377"/>
      <c r="N377"/>
      <c r="O377"/>
      <c r="T377" s="48"/>
    </row>
    <row r="378" spans="3:20" ht="12.75">
      <c r="C378"/>
      <c r="D378"/>
      <c r="E378"/>
      <c r="F378"/>
      <c r="G378"/>
      <c r="H378"/>
      <c r="I378"/>
      <c r="K378"/>
      <c r="L378"/>
      <c r="N378"/>
      <c r="O378"/>
      <c r="T378" s="48"/>
    </row>
    <row r="379" spans="3:20" ht="12.75">
      <c r="C379"/>
      <c r="D379"/>
      <c r="E379"/>
      <c r="F379"/>
      <c r="G379"/>
      <c r="H379"/>
      <c r="I379"/>
      <c r="K379"/>
      <c r="L379"/>
      <c r="N379"/>
      <c r="O379"/>
      <c r="T379" s="48"/>
    </row>
    <row r="380" spans="3:20" ht="12.75">
      <c r="C380"/>
      <c r="D380"/>
      <c r="E380"/>
      <c r="F380"/>
      <c r="G380"/>
      <c r="H380"/>
      <c r="I380"/>
      <c r="K380"/>
      <c r="L380"/>
      <c r="N380"/>
      <c r="O380"/>
      <c r="T380" s="48"/>
    </row>
    <row r="381" spans="3:20" ht="12.75">
      <c r="C381"/>
      <c r="D381"/>
      <c r="E381"/>
      <c r="F381"/>
      <c r="G381"/>
      <c r="H381"/>
      <c r="I381"/>
      <c r="K381"/>
      <c r="L381"/>
      <c r="N381"/>
      <c r="O381"/>
      <c r="T381" s="48"/>
    </row>
    <row r="382" spans="3:20" ht="12.75">
      <c r="C382"/>
      <c r="D382"/>
      <c r="E382"/>
      <c r="F382"/>
      <c r="G382"/>
      <c r="H382"/>
      <c r="I382"/>
      <c r="K382"/>
      <c r="L382"/>
      <c r="N382"/>
      <c r="O382"/>
      <c r="T382" s="48"/>
    </row>
    <row r="383" spans="3:20" ht="12.75">
      <c r="C383"/>
      <c r="D383"/>
      <c r="E383"/>
      <c r="F383"/>
      <c r="G383"/>
      <c r="H383"/>
      <c r="I383"/>
      <c r="K383"/>
      <c r="L383"/>
      <c r="N383"/>
      <c r="O383"/>
      <c r="T383" s="48"/>
    </row>
    <row r="384" spans="3:20" ht="12.75">
      <c r="C384"/>
      <c r="D384"/>
      <c r="E384"/>
      <c r="F384"/>
      <c r="G384"/>
      <c r="H384"/>
      <c r="I384"/>
      <c r="K384"/>
      <c r="L384"/>
      <c r="N384"/>
      <c r="O384"/>
      <c r="T384" s="48"/>
    </row>
    <row r="385" spans="3:20" ht="12.75">
      <c r="C385"/>
      <c r="D385"/>
      <c r="E385"/>
      <c r="F385"/>
      <c r="G385"/>
      <c r="H385"/>
      <c r="I385"/>
      <c r="K385"/>
      <c r="L385"/>
      <c r="N385"/>
      <c r="O385"/>
      <c r="T385" s="48"/>
    </row>
    <row r="386" spans="3:20" ht="12.75">
      <c r="C386"/>
      <c r="D386"/>
      <c r="E386"/>
      <c r="F386"/>
      <c r="G386"/>
      <c r="H386"/>
      <c r="I386"/>
      <c r="K386"/>
      <c r="L386"/>
      <c r="N386"/>
      <c r="O386"/>
      <c r="T386" s="48"/>
    </row>
    <row r="387" spans="3:20" ht="12.75">
      <c r="C387"/>
      <c r="D387"/>
      <c r="E387"/>
      <c r="F387"/>
      <c r="G387"/>
      <c r="H387"/>
      <c r="I387"/>
      <c r="K387"/>
      <c r="L387"/>
      <c r="N387"/>
      <c r="O387"/>
      <c r="T387" s="48"/>
    </row>
    <row r="388" spans="3:20" ht="12.75">
      <c r="C388"/>
      <c r="D388"/>
      <c r="E388"/>
      <c r="F388"/>
      <c r="G388"/>
      <c r="H388"/>
      <c r="I388"/>
      <c r="K388"/>
      <c r="L388"/>
      <c r="N388"/>
      <c r="O388"/>
      <c r="T388" s="48"/>
    </row>
    <row r="389" spans="3:20" ht="12.75">
      <c r="C389"/>
      <c r="D389"/>
      <c r="E389"/>
      <c r="F389"/>
      <c r="G389"/>
      <c r="H389"/>
      <c r="I389"/>
      <c r="K389"/>
      <c r="L389"/>
      <c r="N389"/>
      <c r="O389"/>
      <c r="T389" s="48"/>
    </row>
    <row r="390" spans="3:20" ht="12.75">
      <c r="C390"/>
      <c r="D390"/>
      <c r="E390"/>
      <c r="F390"/>
      <c r="G390"/>
      <c r="H390"/>
      <c r="I390"/>
      <c r="K390"/>
      <c r="L390"/>
      <c r="N390"/>
      <c r="O390"/>
      <c r="T390" s="48"/>
    </row>
    <row r="391" spans="3:20" ht="12.75">
      <c r="C391"/>
      <c r="D391"/>
      <c r="E391"/>
      <c r="F391"/>
      <c r="G391"/>
      <c r="H391"/>
      <c r="I391"/>
      <c r="K391"/>
      <c r="L391"/>
      <c r="N391"/>
      <c r="O391"/>
      <c r="T391" s="48"/>
    </row>
    <row r="392" spans="3:20" ht="12.75">
      <c r="C392"/>
      <c r="D392"/>
      <c r="E392"/>
      <c r="F392"/>
      <c r="G392"/>
      <c r="H392"/>
      <c r="I392"/>
      <c r="K392"/>
      <c r="L392"/>
      <c r="N392"/>
      <c r="O392"/>
      <c r="T392" s="48"/>
    </row>
    <row r="393" spans="3:20" ht="12.75">
      <c r="C393"/>
      <c r="D393"/>
      <c r="E393"/>
      <c r="F393"/>
      <c r="G393"/>
      <c r="H393"/>
      <c r="I393"/>
      <c r="K393"/>
      <c r="L393"/>
      <c r="N393"/>
      <c r="O393"/>
      <c r="T393" s="48"/>
    </row>
    <row r="394" spans="3:20" ht="12.75">
      <c r="C394"/>
      <c r="D394"/>
      <c r="E394"/>
      <c r="F394"/>
      <c r="G394"/>
      <c r="H394"/>
      <c r="I394"/>
      <c r="K394"/>
      <c r="L394"/>
      <c r="N394"/>
      <c r="O394"/>
      <c r="T394" s="48"/>
    </row>
    <row r="395" spans="3:20" ht="12.75">
      <c r="C395"/>
      <c r="D395"/>
      <c r="E395"/>
      <c r="F395"/>
      <c r="G395"/>
      <c r="H395"/>
      <c r="I395"/>
      <c r="K395"/>
      <c r="L395"/>
      <c r="N395"/>
      <c r="O395"/>
      <c r="T395" s="48"/>
    </row>
    <row r="396" spans="3:20" ht="12.75">
      <c r="C396"/>
      <c r="D396"/>
      <c r="E396"/>
      <c r="F396"/>
      <c r="G396"/>
      <c r="H396"/>
      <c r="I396"/>
      <c r="K396"/>
      <c r="L396"/>
      <c r="N396"/>
      <c r="O396"/>
      <c r="T396" s="48"/>
    </row>
    <row r="397" spans="3:20" ht="12.75">
      <c r="C397"/>
      <c r="D397"/>
      <c r="E397"/>
      <c r="F397"/>
      <c r="G397"/>
      <c r="H397"/>
      <c r="I397"/>
      <c r="K397"/>
      <c r="L397"/>
      <c r="N397"/>
      <c r="O397"/>
      <c r="T397" s="48"/>
    </row>
    <row r="398" spans="3:20" ht="12.75">
      <c r="C398"/>
      <c r="D398"/>
      <c r="E398"/>
      <c r="F398"/>
      <c r="G398"/>
      <c r="H398"/>
      <c r="I398"/>
      <c r="K398"/>
      <c r="L398"/>
      <c r="N398"/>
      <c r="O398"/>
      <c r="T398" s="48"/>
    </row>
    <row r="399" spans="3:20" ht="12.75">
      <c r="C399"/>
      <c r="D399"/>
      <c r="E399"/>
      <c r="F399"/>
      <c r="G399"/>
      <c r="H399"/>
      <c r="I399"/>
      <c r="K399"/>
      <c r="L399"/>
      <c r="N399"/>
      <c r="O399"/>
      <c r="T399" s="48"/>
    </row>
    <row r="400" spans="3:20" ht="12.75">
      <c r="C400"/>
      <c r="D400"/>
      <c r="E400"/>
      <c r="F400"/>
      <c r="G400"/>
      <c r="H400"/>
      <c r="I400"/>
      <c r="K400"/>
      <c r="L400"/>
      <c r="N400"/>
      <c r="O400"/>
      <c r="T400" s="48"/>
    </row>
    <row r="401" spans="3:20" ht="12.75">
      <c r="C401"/>
      <c r="D401"/>
      <c r="E401"/>
      <c r="F401"/>
      <c r="G401"/>
      <c r="H401"/>
      <c r="I401"/>
      <c r="K401"/>
      <c r="L401"/>
      <c r="N401"/>
      <c r="O401"/>
      <c r="T401" s="48"/>
    </row>
    <row r="402" spans="3:20" ht="12.75">
      <c r="C402"/>
      <c r="D402"/>
      <c r="E402"/>
      <c r="F402"/>
      <c r="G402"/>
      <c r="H402"/>
      <c r="I402"/>
      <c r="K402"/>
      <c r="L402"/>
      <c r="N402"/>
      <c r="O402"/>
      <c r="T402" s="48"/>
    </row>
    <row r="403" spans="3:20" ht="12.75">
      <c r="C403"/>
      <c r="D403"/>
      <c r="E403"/>
      <c r="F403"/>
      <c r="G403"/>
      <c r="H403"/>
      <c r="I403"/>
      <c r="K403"/>
      <c r="L403"/>
      <c r="N403"/>
      <c r="O403"/>
      <c r="T403" s="48"/>
    </row>
    <row r="404" spans="3:20" ht="12.75">
      <c r="C404"/>
      <c r="D404"/>
      <c r="E404"/>
      <c r="F404"/>
      <c r="G404"/>
      <c r="H404"/>
      <c r="I404"/>
      <c r="K404"/>
      <c r="L404"/>
      <c r="N404"/>
      <c r="O404"/>
      <c r="T404" s="48"/>
    </row>
    <row r="405" spans="3:20" ht="12.75">
      <c r="C405"/>
      <c r="D405"/>
      <c r="E405"/>
      <c r="F405"/>
      <c r="G405"/>
      <c r="H405"/>
      <c r="I405"/>
      <c r="K405"/>
      <c r="L405"/>
      <c r="N405"/>
      <c r="O405"/>
      <c r="T405" s="48"/>
    </row>
    <row r="406" spans="3:20" ht="12.75">
      <c r="C406"/>
      <c r="D406"/>
      <c r="E406"/>
      <c r="F406"/>
      <c r="G406"/>
      <c r="H406"/>
      <c r="I406"/>
      <c r="K406"/>
      <c r="L406"/>
      <c r="N406"/>
      <c r="O406"/>
      <c r="T406" s="48"/>
    </row>
    <row r="407" spans="3:20" ht="12.75">
      <c r="C407"/>
      <c r="D407"/>
      <c r="E407"/>
      <c r="F407"/>
      <c r="G407"/>
      <c r="H407"/>
      <c r="I407"/>
      <c r="K407"/>
      <c r="L407"/>
      <c r="N407"/>
      <c r="O407"/>
      <c r="T407" s="48"/>
    </row>
    <row r="408" spans="3:20" ht="12.75">
      <c r="C408"/>
      <c r="D408"/>
      <c r="E408"/>
      <c r="F408"/>
      <c r="G408"/>
      <c r="H408"/>
      <c r="I408"/>
      <c r="K408"/>
      <c r="L408"/>
      <c r="N408"/>
      <c r="O408"/>
      <c r="T408" s="48"/>
    </row>
    <row r="409" spans="3:20" ht="12.75">
      <c r="C409"/>
      <c r="D409"/>
      <c r="E409"/>
      <c r="F409"/>
      <c r="G409"/>
      <c r="H409"/>
      <c r="I409"/>
      <c r="K409"/>
      <c r="L409"/>
      <c r="N409"/>
      <c r="O409"/>
      <c r="T409" s="48"/>
    </row>
    <row r="410" spans="3:20" ht="12.75">
      <c r="C410"/>
      <c r="D410"/>
      <c r="E410"/>
      <c r="F410"/>
      <c r="G410"/>
      <c r="H410"/>
      <c r="I410"/>
      <c r="K410"/>
      <c r="L410"/>
      <c r="N410"/>
      <c r="O410"/>
      <c r="T410" s="48"/>
    </row>
    <row r="411" spans="3:20" ht="12.75">
      <c r="C411"/>
      <c r="D411"/>
      <c r="E411"/>
      <c r="F411"/>
      <c r="G411"/>
      <c r="H411"/>
      <c r="I411"/>
      <c r="K411"/>
      <c r="L411"/>
      <c r="N411"/>
      <c r="O411"/>
      <c r="T411" s="48"/>
    </row>
    <row r="412" spans="3:20" ht="12.75">
      <c r="C412"/>
      <c r="D412"/>
      <c r="E412"/>
      <c r="F412"/>
      <c r="G412"/>
      <c r="H412"/>
      <c r="I412"/>
      <c r="K412"/>
      <c r="L412"/>
      <c r="N412"/>
      <c r="O412"/>
      <c r="T412" s="48"/>
    </row>
    <row r="413" spans="3:20" ht="12.75">
      <c r="C413"/>
      <c r="D413"/>
      <c r="E413"/>
      <c r="F413"/>
      <c r="G413"/>
      <c r="H413"/>
      <c r="I413"/>
      <c r="K413"/>
      <c r="L413"/>
      <c r="N413"/>
      <c r="O413"/>
      <c r="T413" s="48"/>
    </row>
    <row r="414" spans="3:20" ht="12.75">
      <c r="C414"/>
      <c r="D414"/>
      <c r="E414"/>
      <c r="F414"/>
      <c r="G414"/>
      <c r="H414"/>
      <c r="I414"/>
      <c r="K414"/>
      <c r="L414"/>
      <c r="N414"/>
      <c r="O414"/>
      <c r="T414" s="48"/>
    </row>
    <row r="415" spans="3:20" ht="12.75">
      <c r="C415"/>
      <c r="D415"/>
      <c r="E415"/>
      <c r="F415"/>
      <c r="G415"/>
      <c r="H415"/>
      <c r="I415"/>
      <c r="K415"/>
      <c r="L415"/>
      <c r="N415"/>
      <c r="O415"/>
      <c r="T415" s="48"/>
    </row>
    <row r="416" spans="3:20" ht="12.75">
      <c r="C416"/>
      <c r="D416"/>
      <c r="E416"/>
      <c r="F416"/>
      <c r="G416"/>
      <c r="H416"/>
      <c r="I416"/>
      <c r="K416"/>
      <c r="L416"/>
      <c r="N416"/>
      <c r="O416"/>
      <c r="T416" s="48"/>
    </row>
    <row r="417" spans="3:20" ht="12.75">
      <c r="C417"/>
      <c r="D417"/>
      <c r="E417"/>
      <c r="F417"/>
      <c r="G417"/>
      <c r="H417"/>
      <c r="I417"/>
      <c r="K417"/>
      <c r="L417"/>
      <c r="N417"/>
      <c r="O417"/>
      <c r="T417" s="48"/>
    </row>
    <row r="418" spans="3:20" ht="12.75">
      <c r="C418"/>
      <c r="D418"/>
      <c r="E418"/>
      <c r="F418"/>
      <c r="G418"/>
      <c r="H418"/>
      <c r="I418"/>
      <c r="K418"/>
      <c r="L418"/>
      <c r="N418"/>
      <c r="O418"/>
      <c r="T418" s="48"/>
    </row>
    <row r="419" spans="3:20" ht="12.75">
      <c r="C419"/>
      <c r="D419"/>
      <c r="E419"/>
      <c r="F419"/>
      <c r="G419"/>
      <c r="H419"/>
      <c r="I419"/>
      <c r="K419"/>
      <c r="L419"/>
      <c r="N419"/>
      <c r="O419"/>
      <c r="T419" s="48"/>
    </row>
    <row r="420" spans="3:20" ht="12.75">
      <c r="C420"/>
      <c r="D420"/>
      <c r="E420"/>
      <c r="F420"/>
      <c r="G420"/>
      <c r="H420"/>
      <c r="I420"/>
      <c r="K420"/>
      <c r="L420"/>
      <c r="N420"/>
      <c r="O420"/>
      <c r="T420" s="48"/>
    </row>
    <row r="421" spans="3:20" ht="12.75">
      <c r="C421"/>
      <c r="D421"/>
      <c r="E421"/>
      <c r="F421"/>
      <c r="G421"/>
      <c r="H421"/>
      <c r="I421"/>
      <c r="K421"/>
      <c r="L421"/>
      <c r="N421"/>
      <c r="O421"/>
      <c r="T421" s="48"/>
    </row>
    <row r="422" spans="3:20" ht="12.75">
      <c r="C422"/>
      <c r="D422"/>
      <c r="E422"/>
      <c r="F422"/>
      <c r="G422"/>
      <c r="H422"/>
      <c r="I422"/>
      <c r="K422"/>
      <c r="L422"/>
      <c r="N422"/>
      <c r="O422"/>
      <c r="T422" s="48"/>
    </row>
    <row r="423" spans="3:20" ht="12.75">
      <c r="C423"/>
      <c r="D423"/>
      <c r="E423"/>
      <c r="F423"/>
      <c r="G423"/>
      <c r="H423"/>
      <c r="I423"/>
      <c r="K423"/>
      <c r="L423"/>
      <c r="N423"/>
      <c r="O423"/>
      <c r="T423" s="48"/>
    </row>
    <row r="424" spans="3:20" ht="12.75">
      <c r="C424"/>
      <c r="D424"/>
      <c r="E424"/>
      <c r="F424"/>
      <c r="G424"/>
      <c r="H424"/>
      <c r="I424"/>
      <c r="K424"/>
      <c r="L424"/>
      <c r="N424"/>
      <c r="O424"/>
      <c r="T424" s="48"/>
    </row>
    <row r="425" spans="3:20" ht="12.75">
      <c r="C425"/>
      <c r="D425"/>
      <c r="E425"/>
      <c r="F425"/>
      <c r="G425"/>
      <c r="H425"/>
      <c r="I425"/>
      <c r="K425"/>
      <c r="L425"/>
      <c r="N425"/>
      <c r="O425"/>
      <c r="T425" s="48"/>
    </row>
    <row r="426" spans="3:20" ht="12.75">
      <c r="C426"/>
      <c r="D426"/>
      <c r="E426"/>
      <c r="F426"/>
      <c r="G426"/>
      <c r="H426"/>
      <c r="I426"/>
      <c r="K426"/>
      <c r="L426"/>
      <c r="N426"/>
      <c r="O426"/>
      <c r="T426" s="48"/>
    </row>
    <row r="427" spans="3:20" ht="12.75">
      <c r="C427"/>
      <c r="D427"/>
      <c r="E427"/>
      <c r="F427"/>
      <c r="G427"/>
      <c r="H427"/>
      <c r="I427"/>
      <c r="K427"/>
      <c r="L427"/>
      <c r="N427"/>
      <c r="O427"/>
      <c r="T427" s="48"/>
    </row>
    <row r="428" spans="3:20" ht="12.75">
      <c r="C428"/>
      <c r="D428"/>
      <c r="E428"/>
      <c r="F428"/>
      <c r="G428"/>
      <c r="H428"/>
      <c r="I428"/>
      <c r="K428"/>
      <c r="L428"/>
      <c r="N428"/>
      <c r="O428"/>
      <c r="T428" s="48"/>
    </row>
    <row r="429" spans="3:20" ht="12.75">
      <c r="C429"/>
      <c r="D429"/>
      <c r="E429"/>
      <c r="F429"/>
      <c r="G429"/>
      <c r="H429"/>
      <c r="I429"/>
      <c r="K429"/>
      <c r="L429"/>
      <c r="N429"/>
      <c r="O429"/>
      <c r="T429" s="48"/>
    </row>
    <row r="430" spans="3:20" ht="12.75">
      <c r="C430"/>
      <c r="D430"/>
      <c r="E430"/>
      <c r="F430"/>
      <c r="G430"/>
      <c r="H430"/>
      <c r="I430"/>
      <c r="K430"/>
      <c r="L430"/>
      <c r="N430"/>
      <c r="O430"/>
      <c r="T430" s="48"/>
    </row>
    <row r="431" spans="3:20" ht="12.75">
      <c r="C431"/>
      <c r="D431"/>
      <c r="E431"/>
      <c r="F431"/>
      <c r="G431"/>
      <c r="H431"/>
      <c r="I431"/>
      <c r="K431"/>
      <c r="L431"/>
      <c r="N431"/>
      <c r="O431"/>
      <c r="T431" s="48"/>
    </row>
    <row r="432" spans="3:20" ht="12.75">
      <c r="C432"/>
      <c r="D432"/>
      <c r="E432"/>
      <c r="F432"/>
      <c r="G432"/>
      <c r="H432"/>
      <c r="I432"/>
      <c r="K432"/>
      <c r="L432"/>
      <c r="N432"/>
      <c r="O432"/>
      <c r="T432" s="48"/>
    </row>
    <row r="433" spans="3:20" ht="12.75">
      <c r="C433"/>
      <c r="D433"/>
      <c r="E433"/>
      <c r="F433"/>
      <c r="G433"/>
      <c r="H433"/>
      <c r="I433"/>
      <c r="K433"/>
      <c r="L433"/>
      <c r="N433"/>
      <c r="O433"/>
      <c r="T433" s="48"/>
    </row>
    <row r="434" spans="3:20" ht="12.75">
      <c r="C434"/>
      <c r="D434"/>
      <c r="E434"/>
      <c r="F434"/>
      <c r="G434"/>
      <c r="H434"/>
      <c r="I434"/>
      <c r="K434"/>
      <c r="L434"/>
      <c r="N434"/>
      <c r="O434"/>
      <c r="T434" s="48"/>
    </row>
    <row r="435" spans="3:20" ht="12.75">
      <c r="C435"/>
      <c r="D435"/>
      <c r="E435"/>
      <c r="F435"/>
      <c r="G435"/>
      <c r="H435"/>
      <c r="I435"/>
      <c r="K435"/>
      <c r="L435"/>
      <c r="N435"/>
      <c r="O435"/>
      <c r="T435" s="48"/>
    </row>
    <row r="436" spans="3:20" ht="12.75">
      <c r="C436"/>
      <c r="D436"/>
      <c r="E436"/>
      <c r="F436"/>
      <c r="G436"/>
      <c r="H436"/>
      <c r="I436"/>
      <c r="K436"/>
      <c r="L436"/>
      <c r="N436"/>
      <c r="O436"/>
      <c r="T436" s="48"/>
    </row>
    <row r="437" spans="3:20" ht="12.75">
      <c r="C437"/>
      <c r="D437"/>
      <c r="E437"/>
      <c r="F437"/>
      <c r="G437"/>
      <c r="H437"/>
      <c r="I437"/>
      <c r="K437"/>
      <c r="L437"/>
      <c r="N437"/>
      <c r="O437"/>
      <c r="T437" s="48"/>
    </row>
    <row r="438" spans="3:20" ht="12.75">
      <c r="C438"/>
      <c r="D438"/>
      <c r="E438"/>
      <c r="F438"/>
      <c r="G438"/>
      <c r="H438"/>
      <c r="I438"/>
      <c r="K438"/>
      <c r="L438"/>
      <c r="N438"/>
      <c r="O438"/>
      <c r="T438" s="48"/>
    </row>
    <row r="439" spans="3:20" ht="12.75">
      <c r="C439"/>
      <c r="D439"/>
      <c r="E439"/>
      <c r="F439"/>
      <c r="G439"/>
      <c r="H439"/>
      <c r="I439"/>
      <c r="K439"/>
      <c r="L439"/>
      <c r="N439"/>
      <c r="O439"/>
      <c r="T439" s="48"/>
    </row>
    <row r="440" spans="3:20" ht="12.75">
      <c r="C440"/>
      <c r="D440"/>
      <c r="E440"/>
      <c r="F440"/>
      <c r="G440"/>
      <c r="H440"/>
      <c r="I440"/>
      <c r="K440"/>
      <c r="L440"/>
      <c r="N440"/>
      <c r="O440"/>
      <c r="T440" s="48"/>
    </row>
    <row r="441" spans="3:20" ht="12.75">
      <c r="C441"/>
      <c r="D441"/>
      <c r="E441"/>
      <c r="F441"/>
      <c r="G441"/>
      <c r="H441"/>
      <c r="I441"/>
      <c r="K441"/>
      <c r="L441"/>
      <c r="N441"/>
      <c r="O441"/>
      <c r="T441" s="48"/>
    </row>
    <row r="442" spans="3:20" ht="12.75">
      <c r="C442"/>
      <c r="D442"/>
      <c r="E442"/>
      <c r="F442"/>
      <c r="G442"/>
      <c r="H442"/>
      <c r="I442"/>
      <c r="K442"/>
      <c r="L442"/>
      <c r="N442"/>
      <c r="O442"/>
      <c r="T442" s="48"/>
    </row>
    <row r="443" spans="3:20" ht="12.75">
      <c r="C443"/>
      <c r="D443"/>
      <c r="E443"/>
      <c r="F443"/>
      <c r="G443"/>
      <c r="H443"/>
      <c r="I443"/>
      <c r="K443"/>
      <c r="L443"/>
      <c r="N443"/>
      <c r="O443"/>
      <c r="T443" s="48"/>
    </row>
    <row r="444" spans="3:20" ht="12.75">
      <c r="C444"/>
      <c r="D444"/>
      <c r="E444"/>
      <c r="F444"/>
      <c r="G444"/>
      <c r="H444"/>
      <c r="I444"/>
      <c r="K444"/>
      <c r="L444"/>
      <c r="N444"/>
      <c r="O444"/>
      <c r="T444" s="48"/>
    </row>
    <row r="445" spans="3:20" ht="12.75">
      <c r="C445"/>
      <c r="D445"/>
      <c r="E445"/>
      <c r="F445"/>
      <c r="G445"/>
      <c r="H445"/>
      <c r="I445"/>
      <c r="K445"/>
      <c r="L445"/>
      <c r="N445"/>
      <c r="O445"/>
      <c r="T445" s="48"/>
    </row>
    <row r="446" spans="3:20" ht="12.75">
      <c r="C446"/>
      <c r="D446"/>
      <c r="E446"/>
      <c r="F446"/>
      <c r="G446"/>
      <c r="H446"/>
      <c r="I446"/>
      <c r="K446"/>
      <c r="L446"/>
      <c r="N446"/>
      <c r="O446"/>
      <c r="T446" s="48"/>
    </row>
    <row r="447" spans="3:20" ht="12.75">
      <c r="C447"/>
      <c r="D447"/>
      <c r="E447"/>
      <c r="F447"/>
      <c r="G447"/>
      <c r="H447"/>
      <c r="I447"/>
      <c r="K447"/>
      <c r="L447"/>
      <c r="N447"/>
      <c r="O447"/>
      <c r="T447" s="48"/>
    </row>
    <row r="448" spans="3:20" ht="12.75">
      <c r="C448"/>
      <c r="D448"/>
      <c r="E448"/>
      <c r="F448"/>
      <c r="G448"/>
      <c r="H448"/>
      <c r="I448"/>
      <c r="K448"/>
      <c r="L448"/>
      <c r="N448"/>
      <c r="O448"/>
      <c r="T448" s="48"/>
    </row>
    <row r="449" spans="3:20" ht="12.75">
      <c r="C449"/>
      <c r="D449"/>
      <c r="E449"/>
      <c r="F449"/>
      <c r="G449"/>
      <c r="H449"/>
      <c r="I449"/>
      <c r="K449"/>
      <c r="L449"/>
      <c r="N449"/>
      <c r="O449"/>
      <c r="T449" s="48"/>
    </row>
    <row r="450" spans="3:20" ht="12.75">
      <c r="C450"/>
      <c r="D450"/>
      <c r="E450"/>
      <c r="F450"/>
      <c r="G450"/>
      <c r="H450"/>
      <c r="I450"/>
      <c r="K450"/>
      <c r="L450"/>
      <c r="N450"/>
      <c r="O450"/>
      <c r="T450" s="48"/>
    </row>
    <row r="451" spans="3:20" ht="12.75">
      <c r="C451"/>
      <c r="D451"/>
      <c r="E451"/>
      <c r="F451"/>
      <c r="G451"/>
      <c r="H451"/>
      <c r="I451"/>
      <c r="K451"/>
      <c r="L451"/>
      <c r="N451"/>
      <c r="O451"/>
      <c r="T451" s="48"/>
    </row>
    <row r="452" spans="3:20" ht="12.75">
      <c r="C452"/>
      <c r="D452"/>
      <c r="E452"/>
      <c r="F452"/>
      <c r="G452"/>
      <c r="H452"/>
      <c r="I452"/>
      <c r="K452"/>
      <c r="L452"/>
      <c r="N452"/>
      <c r="O452"/>
      <c r="T452" s="48"/>
    </row>
    <row r="453" spans="3:20" ht="12.75">
      <c r="C453"/>
      <c r="D453"/>
      <c r="E453"/>
      <c r="F453"/>
      <c r="G453"/>
      <c r="H453"/>
      <c r="I453"/>
      <c r="K453"/>
      <c r="L453"/>
      <c r="N453"/>
      <c r="O453"/>
      <c r="T453" s="48"/>
    </row>
    <row r="454" spans="3:20" ht="12.75">
      <c r="C454"/>
      <c r="D454"/>
      <c r="E454"/>
      <c r="F454"/>
      <c r="G454"/>
      <c r="H454"/>
      <c r="I454"/>
      <c r="K454"/>
      <c r="L454"/>
      <c r="N454"/>
      <c r="O454"/>
      <c r="T454" s="48"/>
    </row>
    <row r="455" spans="3:20" ht="12.75">
      <c r="C455"/>
      <c r="D455"/>
      <c r="E455"/>
      <c r="F455"/>
      <c r="G455"/>
      <c r="H455"/>
      <c r="I455"/>
      <c r="K455"/>
      <c r="L455"/>
      <c r="N455"/>
      <c r="O455"/>
      <c r="T455" s="48"/>
    </row>
    <row r="456" spans="3:20" ht="12.75">
      <c r="C456"/>
      <c r="D456"/>
      <c r="E456"/>
      <c r="F456"/>
      <c r="G456"/>
      <c r="H456"/>
      <c r="I456"/>
      <c r="K456"/>
      <c r="L456"/>
      <c r="N456"/>
      <c r="O456"/>
      <c r="T456" s="48"/>
    </row>
    <row r="457" spans="3:20" ht="12.75">
      <c r="C457"/>
      <c r="D457"/>
      <c r="E457"/>
      <c r="F457"/>
      <c r="G457"/>
      <c r="H457"/>
      <c r="I457"/>
      <c r="K457"/>
      <c r="L457"/>
      <c r="N457"/>
      <c r="O457"/>
      <c r="T457" s="48"/>
    </row>
    <row r="458" spans="3:20" ht="12.75">
      <c r="C458"/>
      <c r="D458"/>
      <c r="E458"/>
      <c r="F458"/>
      <c r="G458"/>
      <c r="H458"/>
      <c r="I458"/>
      <c r="K458"/>
      <c r="L458"/>
      <c r="N458"/>
      <c r="O458"/>
      <c r="T458" s="48"/>
    </row>
    <row r="459" spans="3:20" ht="12.75">
      <c r="C459"/>
      <c r="D459"/>
      <c r="E459"/>
      <c r="F459"/>
      <c r="G459"/>
      <c r="H459"/>
      <c r="I459"/>
      <c r="K459"/>
      <c r="L459"/>
      <c r="N459"/>
      <c r="O459"/>
      <c r="T459" s="48"/>
    </row>
    <row r="460" spans="3:20" ht="12.75">
      <c r="C460"/>
      <c r="D460"/>
      <c r="E460"/>
      <c r="F460"/>
      <c r="G460"/>
      <c r="H460"/>
      <c r="I460"/>
      <c r="K460"/>
      <c r="L460"/>
      <c r="N460"/>
      <c r="O460"/>
      <c r="T460" s="48"/>
    </row>
    <row r="461" spans="3:20" ht="12.75">
      <c r="C461"/>
      <c r="D461"/>
      <c r="E461"/>
      <c r="F461"/>
      <c r="G461"/>
      <c r="H461"/>
      <c r="I461"/>
      <c r="K461"/>
      <c r="L461"/>
      <c r="N461"/>
      <c r="O461"/>
      <c r="T461" s="48"/>
    </row>
    <row r="462" spans="3:20" ht="12.75">
      <c r="C462"/>
      <c r="D462"/>
      <c r="E462"/>
      <c r="F462"/>
      <c r="G462"/>
      <c r="H462"/>
      <c r="I462"/>
      <c r="K462"/>
      <c r="L462"/>
      <c r="N462"/>
      <c r="O462"/>
      <c r="T462" s="48"/>
    </row>
    <row r="463" spans="3:20" ht="12.75">
      <c r="C463"/>
      <c r="D463"/>
      <c r="E463"/>
      <c r="F463"/>
      <c r="G463"/>
      <c r="H463"/>
      <c r="I463"/>
      <c r="K463"/>
      <c r="L463"/>
      <c r="N463"/>
      <c r="O463"/>
      <c r="T463" s="48"/>
    </row>
    <row r="464" spans="3:20" ht="12.75">
      <c r="C464"/>
      <c r="D464"/>
      <c r="E464"/>
      <c r="F464"/>
      <c r="G464"/>
      <c r="H464"/>
      <c r="I464"/>
      <c r="K464"/>
      <c r="L464"/>
      <c r="N464"/>
      <c r="O464"/>
      <c r="T464" s="48"/>
    </row>
    <row r="465" spans="3:20" ht="12.75">
      <c r="C465"/>
      <c r="D465"/>
      <c r="E465"/>
      <c r="F465"/>
      <c r="G465"/>
      <c r="H465"/>
      <c r="I465"/>
      <c r="K465"/>
      <c r="L465"/>
      <c r="N465"/>
      <c r="O465"/>
      <c r="T465" s="48"/>
    </row>
    <row r="466" spans="3:20" ht="12.75">
      <c r="C466"/>
      <c r="D466"/>
      <c r="E466"/>
      <c r="F466"/>
      <c r="G466"/>
      <c r="H466"/>
      <c r="I466"/>
      <c r="K466"/>
      <c r="L466"/>
      <c r="N466"/>
      <c r="O466"/>
      <c r="T466" s="48"/>
    </row>
    <row r="467" spans="3:20" ht="12.75">
      <c r="C467"/>
      <c r="D467"/>
      <c r="E467"/>
      <c r="F467"/>
      <c r="G467"/>
      <c r="H467"/>
      <c r="I467"/>
      <c r="K467"/>
      <c r="L467"/>
      <c r="N467"/>
      <c r="O467"/>
      <c r="T467" s="48"/>
    </row>
    <row r="468" spans="3:20" ht="12.75">
      <c r="C468"/>
      <c r="D468"/>
      <c r="E468"/>
      <c r="F468"/>
      <c r="G468"/>
      <c r="H468"/>
      <c r="I468"/>
      <c r="K468"/>
      <c r="L468"/>
      <c r="N468"/>
      <c r="O468"/>
      <c r="T468" s="48"/>
    </row>
    <row r="469" spans="3:20" ht="12.75">
      <c r="C469"/>
      <c r="D469"/>
      <c r="E469"/>
      <c r="F469"/>
      <c r="G469"/>
      <c r="H469"/>
      <c r="I469"/>
      <c r="K469"/>
      <c r="L469"/>
      <c r="N469"/>
      <c r="O469"/>
      <c r="T469" s="48"/>
    </row>
    <row r="470" spans="3:20" ht="12.75">
      <c r="C470"/>
      <c r="D470"/>
      <c r="E470"/>
      <c r="F470"/>
      <c r="G470"/>
      <c r="H470"/>
      <c r="I470"/>
      <c r="K470"/>
      <c r="L470"/>
      <c r="N470"/>
      <c r="O470"/>
      <c r="T470" s="48"/>
    </row>
    <row r="471" spans="3:20" ht="12.75">
      <c r="C471"/>
      <c r="D471"/>
      <c r="E471"/>
      <c r="F471"/>
      <c r="G471"/>
      <c r="H471"/>
      <c r="I471"/>
      <c r="K471"/>
      <c r="L471"/>
      <c r="N471"/>
      <c r="O471"/>
      <c r="T471" s="48"/>
    </row>
    <row r="472" spans="3:20" ht="12.75">
      <c r="C472"/>
      <c r="D472"/>
      <c r="E472"/>
      <c r="F472"/>
      <c r="G472"/>
      <c r="H472"/>
      <c r="I472"/>
      <c r="K472"/>
      <c r="L472"/>
      <c r="N472"/>
      <c r="O472"/>
      <c r="T472" s="48"/>
    </row>
    <row r="473" spans="3:20" ht="12.75">
      <c r="C473"/>
      <c r="D473"/>
      <c r="E473"/>
      <c r="F473"/>
      <c r="G473"/>
      <c r="H473"/>
      <c r="I473"/>
      <c r="K473"/>
      <c r="L473"/>
      <c r="N473"/>
      <c r="O473"/>
      <c r="T473" s="48"/>
    </row>
    <row r="474" spans="3:20" ht="12.75">
      <c r="C474"/>
      <c r="D474"/>
      <c r="E474"/>
      <c r="F474"/>
      <c r="G474"/>
      <c r="H474"/>
      <c r="I474"/>
      <c r="K474"/>
      <c r="L474"/>
      <c r="N474"/>
      <c r="O474"/>
      <c r="T474" s="48"/>
    </row>
    <row r="475" spans="3:20" ht="12.75">
      <c r="C475"/>
      <c r="D475"/>
      <c r="E475"/>
      <c r="F475"/>
      <c r="G475"/>
      <c r="H475"/>
      <c r="I475"/>
      <c r="K475"/>
      <c r="L475"/>
      <c r="N475"/>
      <c r="O475"/>
      <c r="T475" s="48"/>
    </row>
    <row r="476" spans="3:20" ht="12.75">
      <c r="C476"/>
      <c r="D476"/>
      <c r="E476"/>
      <c r="F476"/>
      <c r="G476"/>
      <c r="H476"/>
      <c r="I476"/>
      <c r="K476"/>
      <c r="L476"/>
      <c r="N476"/>
      <c r="O476"/>
      <c r="T476" s="48"/>
    </row>
    <row r="477" spans="3:20" ht="12.75">
      <c r="C477"/>
      <c r="D477"/>
      <c r="E477"/>
      <c r="F477"/>
      <c r="G477"/>
      <c r="H477"/>
      <c r="I477"/>
      <c r="K477"/>
      <c r="L477"/>
      <c r="N477"/>
      <c r="O477"/>
      <c r="T477" s="48"/>
    </row>
    <row r="478" spans="3:20" ht="12.75">
      <c r="C478"/>
      <c r="D478"/>
      <c r="E478"/>
      <c r="F478"/>
      <c r="G478"/>
      <c r="H478"/>
      <c r="I478"/>
      <c r="K478"/>
      <c r="L478"/>
      <c r="N478"/>
      <c r="O478"/>
      <c r="T478" s="48"/>
    </row>
    <row r="479" spans="3:20" ht="12.75">
      <c r="C479"/>
      <c r="D479"/>
      <c r="E479"/>
      <c r="F479"/>
      <c r="G479"/>
      <c r="H479"/>
      <c r="I479"/>
      <c r="K479"/>
      <c r="L479"/>
      <c r="N479"/>
      <c r="O479"/>
      <c r="T479" s="48"/>
    </row>
    <row r="480" spans="3:20" ht="12.75">
      <c r="C480"/>
      <c r="D480"/>
      <c r="E480"/>
      <c r="F480"/>
      <c r="G480"/>
      <c r="H480"/>
      <c r="I480"/>
      <c r="K480"/>
      <c r="L480"/>
      <c r="N480"/>
      <c r="O480"/>
      <c r="T480" s="48"/>
    </row>
    <row r="481" spans="3:20" ht="12.75">
      <c r="C481"/>
      <c r="D481"/>
      <c r="E481"/>
      <c r="F481"/>
      <c r="G481"/>
      <c r="H481"/>
      <c r="I481"/>
      <c r="K481"/>
      <c r="L481"/>
      <c r="N481"/>
      <c r="O481"/>
      <c r="T481" s="48"/>
    </row>
    <row r="482" spans="3:20" ht="12.75">
      <c r="C482"/>
      <c r="D482"/>
      <c r="E482"/>
      <c r="F482"/>
      <c r="G482"/>
      <c r="H482"/>
      <c r="I482"/>
      <c r="K482"/>
      <c r="L482"/>
      <c r="N482"/>
      <c r="O482"/>
      <c r="T482" s="48"/>
    </row>
    <row r="483" spans="3:20" ht="12.75">
      <c r="C483"/>
      <c r="D483"/>
      <c r="E483"/>
      <c r="F483"/>
      <c r="G483"/>
      <c r="H483"/>
      <c r="I483"/>
      <c r="K483"/>
      <c r="L483"/>
      <c r="N483"/>
      <c r="O483"/>
      <c r="T483" s="48"/>
    </row>
    <row r="484" spans="3:20" ht="12.75">
      <c r="C484"/>
      <c r="D484"/>
      <c r="E484"/>
      <c r="F484"/>
      <c r="G484"/>
      <c r="H484"/>
      <c r="I484"/>
      <c r="K484"/>
      <c r="L484"/>
      <c r="N484"/>
      <c r="O484"/>
      <c r="T484" s="48"/>
    </row>
    <row r="485" spans="3:20" ht="12.75">
      <c r="C485"/>
      <c r="D485"/>
      <c r="E485"/>
      <c r="F485"/>
      <c r="G485"/>
      <c r="H485"/>
      <c r="I485"/>
      <c r="K485"/>
      <c r="L485"/>
      <c r="N485"/>
      <c r="O485"/>
      <c r="T485" s="48"/>
    </row>
    <row r="486" spans="3:20" ht="12.75">
      <c r="C486"/>
      <c r="D486"/>
      <c r="E486"/>
      <c r="F486"/>
      <c r="G486"/>
      <c r="H486"/>
      <c r="I486"/>
      <c r="K486"/>
      <c r="L486"/>
      <c r="N486"/>
      <c r="O486"/>
      <c r="T486" s="48"/>
    </row>
    <row r="487" spans="3:20" ht="12.75">
      <c r="C487"/>
      <c r="D487"/>
      <c r="E487"/>
      <c r="F487"/>
      <c r="G487"/>
      <c r="H487"/>
      <c r="I487"/>
      <c r="K487"/>
      <c r="L487"/>
      <c r="N487"/>
      <c r="O487"/>
      <c r="T487" s="48"/>
    </row>
    <row r="488" spans="3:20" ht="12.75">
      <c r="C488"/>
      <c r="D488"/>
      <c r="E488"/>
      <c r="F488"/>
      <c r="G488"/>
      <c r="H488"/>
      <c r="I488"/>
      <c r="K488"/>
      <c r="L488"/>
      <c r="N488"/>
      <c r="O488"/>
      <c r="T488" s="48"/>
    </row>
    <row r="489" spans="3:20" ht="12.75">
      <c r="C489"/>
      <c r="D489"/>
      <c r="E489"/>
      <c r="F489"/>
      <c r="G489"/>
      <c r="H489"/>
      <c r="I489"/>
      <c r="K489"/>
      <c r="L489"/>
      <c r="N489"/>
      <c r="O489"/>
      <c r="T489" s="48"/>
    </row>
    <row r="490" spans="3:20" ht="12.75">
      <c r="C490"/>
      <c r="D490"/>
      <c r="E490"/>
      <c r="F490"/>
      <c r="G490"/>
      <c r="H490"/>
      <c r="I490"/>
      <c r="K490"/>
      <c r="L490"/>
      <c r="N490"/>
      <c r="O490"/>
      <c r="T490" s="48"/>
    </row>
    <row r="491" spans="3:20" ht="12.75">
      <c r="C491"/>
      <c r="D491"/>
      <c r="E491"/>
      <c r="F491"/>
      <c r="G491"/>
      <c r="H491"/>
      <c r="I491"/>
      <c r="K491"/>
      <c r="L491"/>
      <c r="N491"/>
      <c r="O491"/>
      <c r="T491" s="48"/>
    </row>
    <row r="492" spans="3:20" ht="12.75">
      <c r="C492"/>
      <c r="D492"/>
      <c r="E492"/>
      <c r="F492"/>
      <c r="G492"/>
      <c r="H492"/>
      <c r="I492"/>
      <c r="K492"/>
      <c r="L492"/>
      <c r="N492"/>
      <c r="O492"/>
      <c r="T492" s="48"/>
    </row>
    <row r="493" spans="3:20" ht="12.75">
      <c r="C493"/>
      <c r="D493"/>
      <c r="E493"/>
      <c r="F493"/>
      <c r="G493"/>
      <c r="H493"/>
      <c r="I493"/>
      <c r="K493"/>
      <c r="L493"/>
      <c r="N493"/>
      <c r="O493"/>
      <c r="T493" s="48"/>
    </row>
    <row r="494" spans="3:20" ht="12.75">
      <c r="C494"/>
      <c r="D494"/>
      <c r="E494"/>
      <c r="F494"/>
      <c r="G494"/>
      <c r="H494"/>
      <c r="I494"/>
      <c r="K494"/>
      <c r="L494"/>
      <c r="N494"/>
      <c r="O494"/>
      <c r="T494" s="48"/>
    </row>
    <row r="495" spans="3:20" ht="12.75">
      <c r="C495"/>
      <c r="D495"/>
      <c r="E495"/>
      <c r="F495"/>
      <c r="G495"/>
      <c r="H495"/>
      <c r="I495"/>
      <c r="K495"/>
      <c r="L495"/>
      <c r="N495"/>
      <c r="O495"/>
      <c r="T495" s="48"/>
    </row>
    <row r="496" spans="3:20" ht="12.75">
      <c r="C496"/>
      <c r="D496"/>
      <c r="E496"/>
      <c r="F496"/>
      <c r="G496"/>
      <c r="H496"/>
      <c r="I496"/>
      <c r="K496"/>
      <c r="L496"/>
      <c r="N496"/>
      <c r="O496"/>
      <c r="T496" s="48"/>
    </row>
    <row r="497" spans="3:20" ht="12.75">
      <c r="C497"/>
      <c r="D497"/>
      <c r="E497"/>
      <c r="F497"/>
      <c r="G497"/>
      <c r="H497"/>
      <c r="I497"/>
      <c r="K497"/>
      <c r="L497"/>
      <c r="N497"/>
      <c r="O497"/>
      <c r="T497" s="48"/>
    </row>
    <row r="498" spans="3:20" ht="12.75">
      <c r="C498"/>
      <c r="D498"/>
      <c r="E498"/>
      <c r="F498"/>
      <c r="G498"/>
      <c r="H498"/>
      <c r="I498"/>
      <c r="K498"/>
      <c r="L498"/>
      <c r="N498"/>
      <c r="O498"/>
      <c r="T498" s="48"/>
    </row>
    <row r="499" spans="3:20" ht="12.75">
      <c r="C499"/>
      <c r="D499"/>
      <c r="E499"/>
      <c r="F499"/>
      <c r="G499"/>
      <c r="H499"/>
      <c r="I499"/>
      <c r="K499"/>
      <c r="L499"/>
      <c r="N499"/>
      <c r="O499"/>
      <c r="T499" s="48"/>
    </row>
    <row r="500" spans="3:20" ht="12.75">
      <c r="C500"/>
      <c r="D500"/>
      <c r="E500"/>
      <c r="F500"/>
      <c r="G500"/>
      <c r="H500"/>
      <c r="I500"/>
      <c r="K500"/>
      <c r="L500"/>
      <c r="N500"/>
      <c r="O500"/>
      <c r="T500" s="48"/>
    </row>
    <row r="501" spans="3:20" ht="12.75">
      <c r="C501"/>
      <c r="D501"/>
      <c r="E501"/>
      <c r="F501"/>
      <c r="G501"/>
      <c r="H501"/>
      <c r="I501"/>
      <c r="K501"/>
      <c r="L501"/>
      <c r="N501"/>
      <c r="O501"/>
      <c r="T501" s="48"/>
    </row>
    <row r="502" spans="3:20" ht="12.75">
      <c r="C502"/>
      <c r="D502"/>
      <c r="E502"/>
      <c r="F502"/>
      <c r="G502"/>
      <c r="H502"/>
      <c r="I502"/>
      <c r="K502"/>
      <c r="L502"/>
      <c r="N502"/>
      <c r="O502"/>
      <c r="T502" s="48"/>
    </row>
    <row r="503" spans="3:20" ht="12.75">
      <c r="C503"/>
      <c r="D503"/>
      <c r="E503"/>
      <c r="F503"/>
      <c r="G503"/>
      <c r="H503"/>
      <c r="I503"/>
      <c r="K503"/>
      <c r="L503"/>
      <c r="N503"/>
      <c r="O503"/>
      <c r="T503" s="48"/>
    </row>
    <row r="504" spans="3:20" ht="12.75">
      <c r="C504"/>
      <c r="D504"/>
      <c r="E504"/>
      <c r="F504"/>
      <c r="G504"/>
      <c r="H504"/>
      <c r="I504"/>
      <c r="K504"/>
      <c r="L504"/>
      <c r="N504"/>
      <c r="O504"/>
      <c r="T504" s="48"/>
    </row>
    <row r="505" spans="3:20" ht="12.75">
      <c r="C505"/>
      <c r="D505"/>
      <c r="E505"/>
      <c r="F505"/>
      <c r="G505"/>
      <c r="H505"/>
      <c r="I505"/>
      <c r="K505"/>
      <c r="L505"/>
      <c r="N505"/>
      <c r="O505"/>
      <c r="T505" s="48"/>
    </row>
    <row r="506" spans="3:20" ht="12.75">
      <c r="C506"/>
      <c r="D506"/>
      <c r="E506"/>
      <c r="F506"/>
      <c r="G506"/>
      <c r="H506"/>
      <c r="I506"/>
      <c r="K506"/>
      <c r="L506"/>
      <c r="N506"/>
      <c r="O506"/>
      <c r="T506" s="48"/>
    </row>
    <row r="507" spans="3:20" ht="12.75">
      <c r="C507"/>
      <c r="D507"/>
      <c r="E507"/>
      <c r="F507"/>
      <c r="G507"/>
      <c r="H507"/>
      <c r="I507"/>
      <c r="K507"/>
      <c r="L507"/>
      <c r="N507"/>
      <c r="O507"/>
      <c r="T507" s="48"/>
    </row>
    <row r="508" spans="3:20" ht="12.75">
      <c r="C508"/>
      <c r="D508"/>
      <c r="E508"/>
      <c r="F508"/>
      <c r="G508"/>
      <c r="H508"/>
      <c r="I508"/>
      <c r="K508"/>
      <c r="L508"/>
      <c r="N508"/>
      <c r="O508"/>
      <c r="T508" s="48"/>
    </row>
    <row r="509" spans="3:20" ht="12.75">
      <c r="C509"/>
      <c r="D509"/>
      <c r="E509"/>
      <c r="F509"/>
      <c r="G509"/>
      <c r="H509"/>
      <c r="I509"/>
      <c r="K509"/>
      <c r="L509"/>
      <c r="N509"/>
      <c r="O509"/>
      <c r="T509" s="48"/>
    </row>
    <row r="510" spans="3:20" ht="12.75">
      <c r="C510"/>
      <c r="D510"/>
      <c r="E510"/>
      <c r="F510"/>
      <c r="G510"/>
      <c r="H510"/>
      <c r="I510"/>
      <c r="K510"/>
      <c r="L510"/>
      <c r="N510"/>
      <c r="O510"/>
      <c r="T510" s="48"/>
    </row>
    <row r="511" spans="3:20" ht="12.75">
      <c r="C511"/>
      <c r="D511"/>
      <c r="E511"/>
      <c r="F511"/>
      <c r="G511"/>
      <c r="H511"/>
      <c r="I511"/>
      <c r="K511"/>
      <c r="L511"/>
      <c r="N511"/>
      <c r="O511"/>
      <c r="T511" s="48"/>
    </row>
    <row r="512" spans="3:20" ht="12.75">
      <c r="C512"/>
      <c r="D512"/>
      <c r="E512"/>
      <c r="F512"/>
      <c r="G512"/>
      <c r="H512"/>
      <c r="I512"/>
      <c r="K512"/>
      <c r="L512"/>
      <c r="N512"/>
      <c r="O512"/>
      <c r="T512" s="48"/>
    </row>
    <row r="513" spans="3:20" ht="12.75">
      <c r="C513"/>
      <c r="D513"/>
      <c r="E513"/>
      <c r="F513"/>
      <c r="G513"/>
      <c r="H513"/>
      <c r="I513"/>
      <c r="K513"/>
      <c r="L513"/>
      <c r="N513"/>
      <c r="O513"/>
      <c r="T513" s="48"/>
    </row>
    <row r="514" spans="3:20" ht="12.75">
      <c r="C514"/>
      <c r="D514"/>
      <c r="E514"/>
      <c r="F514"/>
      <c r="G514"/>
      <c r="H514"/>
      <c r="I514"/>
      <c r="K514"/>
      <c r="L514"/>
      <c r="N514"/>
      <c r="O514"/>
      <c r="T514" s="48"/>
    </row>
    <row r="515" spans="3:20" ht="12.75">
      <c r="C515"/>
      <c r="D515"/>
      <c r="E515"/>
      <c r="F515"/>
      <c r="G515"/>
      <c r="H515"/>
      <c r="I515"/>
      <c r="K515"/>
      <c r="L515"/>
      <c r="N515"/>
      <c r="O515"/>
      <c r="T515" s="48"/>
    </row>
    <row r="516" spans="3:20" ht="12.75">
      <c r="C516"/>
      <c r="D516"/>
      <c r="E516"/>
      <c r="F516"/>
      <c r="G516"/>
      <c r="H516"/>
      <c r="I516"/>
      <c r="K516"/>
      <c r="L516"/>
      <c r="N516"/>
      <c r="O516"/>
      <c r="T516" s="48"/>
    </row>
    <row r="517" spans="3:20" ht="12.75">
      <c r="C517"/>
      <c r="D517"/>
      <c r="E517"/>
      <c r="F517"/>
      <c r="G517"/>
      <c r="H517"/>
      <c r="I517"/>
      <c r="K517"/>
      <c r="L517"/>
      <c r="N517"/>
      <c r="O517"/>
      <c r="T517" s="48"/>
    </row>
    <row r="518" spans="3:20" ht="12.75">
      <c r="C518"/>
      <c r="D518"/>
      <c r="E518"/>
      <c r="F518"/>
      <c r="G518"/>
      <c r="H518"/>
      <c r="I518"/>
      <c r="K518"/>
      <c r="L518"/>
      <c r="N518"/>
      <c r="O518"/>
      <c r="T518" s="48"/>
    </row>
    <row r="519" spans="3:20" ht="12.75">
      <c r="C519"/>
      <c r="D519"/>
      <c r="E519"/>
      <c r="F519"/>
      <c r="G519"/>
      <c r="H519"/>
      <c r="I519"/>
      <c r="K519"/>
      <c r="L519"/>
      <c r="N519"/>
      <c r="O519"/>
      <c r="T519" s="48"/>
    </row>
    <row r="520" spans="3:20" ht="12.75">
      <c r="C520"/>
      <c r="D520"/>
      <c r="E520"/>
      <c r="F520"/>
      <c r="G520"/>
      <c r="H520"/>
      <c r="I520"/>
      <c r="K520"/>
      <c r="L520"/>
      <c r="N520"/>
      <c r="O520"/>
      <c r="T520" s="48"/>
    </row>
    <row r="521" spans="3:20" ht="12.75">
      <c r="C521"/>
      <c r="D521"/>
      <c r="E521"/>
      <c r="F521"/>
      <c r="G521"/>
      <c r="H521"/>
      <c r="I521"/>
      <c r="K521"/>
      <c r="L521"/>
      <c r="N521"/>
      <c r="O521"/>
      <c r="T521" s="48"/>
    </row>
    <row r="522" spans="3:20" ht="12.75">
      <c r="C522"/>
      <c r="D522"/>
      <c r="E522"/>
      <c r="F522"/>
      <c r="G522"/>
      <c r="H522"/>
      <c r="I522"/>
      <c r="K522"/>
      <c r="L522"/>
      <c r="N522"/>
      <c r="O522"/>
      <c r="T522" s="48"/>
    </row>
    <row r="523" spans="3:20" ht="12.75">
      <c r="C523"/>
      <c r="D523"/>
      <c r="E523"/>
      <c r="F523"/>
      <c r="G523"/>
      <c r="H523"/>
      <c r="I523"/>
      <c r="K523"/>
      <c r="L523"/>
      <c r="N523"/>
      <c r="O523"/>
      <c r="T523" s="48"/>
    </row>
    <row r="524" spans="3:20" ht="12.75">
      <c r="C524"/>
      <c r="D524"/>
      <c r="E524"/>
      <c r="F524"/>
      <c r="G524"/>
      <c r="H524"/>
      <c r="I524"/>
      <c r="K524"/>
      <c r="L524"/>
      <c r="N524"/>
      <c r="O524"/>
      <c r="T524" s="48"/>
    </row>
    <row r="525" spans="3:20" ht="12.75">
      <c r="C525"/>
      <c r="D525"/>
      <c r="E525"/>
      <c r="F525"/>
      <c r="G525"/>
      <c r="H525"/>
      <c r="I525"/>
      <c r="K525"/>
      <c r="L525"/>
      <c r="N525"/>
      <c r="O525"/>
      <c r="T525" s="48"/>
    </row>
    <row r="526" spans="3:20" ht="12.75">
      <c r="C526"/>
      <c r="D526"/>
      <c r="E526"/>
      <c r="F526"/>
      <c r="G526"/>
      <c r="H526"/>
      <c r="I526"/>
      <c r="K526"/>
      <c r="L526"/>
      <c r="N526"/>
      <c r="O526"/>
      <c r="T526" s="48"/>
    </row>
    <row r="527" spans="3:20" ht="12.75">
      <c r="C527"/>
      <c r="D527"/>
      <c r="E527"/>
      <c r="F527"/>
      <c r="G527"/>
      <c r="H527"/>
      <c r="I527"/>
      <c r="K527"/>
      <c r="L527"/>
      <c r="N527"/>
      <c r="O527"/>
      <c r="T527" s="48"/>
    </row>
    <row r="528" spans="3:20" ht="12.75">
      <c r="C528"/>
      <c r="D528"/>
      <c r="E528"/>
      <c r="F528"/>
      <c r="G528"/>
      <c r="H528"/>
      <c r="I528"/>
      <c r="K528"/>
      <c r="L528"/>
      <c r="N528"/>
      <c r="O528"/>
      <c r="T528" s="48"/>
    </row>
    <row r="529" spans="3:20" ht="12.75">
      <c r="C529"/>
      <c r="D529"/>
      <c r="E529"/>
      <c r="F529"/>
      <c r="G529"/>
      <c r="H529"/>
      <c r="I529"/>
      <c r="K529"/>
      <c r="L529"/>
      <c r="N529"/>
      <c r="O529"/>
      <c r="T529" s="48"/>
    </row>
    <row r="530" spans="3:20" ht="12.75">
      <c r="C530"/>
      <c r="D530"/>
      <c r="E530"/>
      <c r="F530"/>
      <c r="G530"/>
      <c r="H530"/>
      <c r="I530"/>
      <c r="K530"/>
      <c r="L530"/>
      <c r="N530"/>
      <c r="O530"/>
      <c r="T530" s="48"/>
    </row>
    <row r="531" spans="3:20" ht="12.75">
      <c r="C531"/>
      <c r="D531"/>
      <c r="E531"/>
      <c r="F531"/>
      <c r="G531"/>
      <c r="H531"/>
      <c r="I531"/>
      <c r="K531"/>
      <c r="L531"/>
      <c r="N531"/>
      <c r="O531"/>
      <c r="T531" s="48"/>
    </row>
    <row r="532" spans="3:20" ht="12.75">
      <c r="C532"/>
      <c r="D532"/>
      <c r="E532"/>
      <c r="F532"/>
      <c r="G532"/>
      <c r="H532"/>
      <c r="I532"/>
      <c r="K532"/>
      <c r="L532"/>
      <c r="N532"/>
      <c r="O532"/>
      <c r="T532" s="48"/>
    </row>
    <row r="533" spans="3:20" ht="12.75">
      <c r="C533"/>
      <c r="D533"/>
      <c r="E533"/>
      <c r="F533"/>
      <c r="G533"/>
      <c r="H533"/>
      <c r="I533"/>
      <c r="K533"/>
      <c r="L533"/>
      <c r="N533"/>
      <c r="O533"/>
      <c r="T533" s="48"/>
    </row>
    <row r="534" spans="3:20" ht="12.75">
      <c r="C534"/>
      <c r="D534"/>
      <c r="E534"/>
      <c r="F534"/>
      <c r="G534"/>
      <c r="H534"/>
      <c r="I534"/>
      <c r="K534"/>
      <c r="L534"/>
      <c r="N534"/>
      <c r="O534"/>
      <c r="T534" s="48"/>
    </row>
    <row r="535" spans="3:20" ht="12.75">
      <c r="C535"/>
      <c r="D535"/>
      <c r="E535"/>
      <c r="F535"/>
      <c r="G535"/>
      <c r="H535"/>
      <c r="I535"/>
      <c r="K535"/>
      <c r="L535"/>
      <c r="N535"/>
      <c r="O535"/>
      <c r="T535" s="48"/>
    </row>
    <row r="536" spans="3:20" ht="12.75">
      <c r="C536"/>
      <c r="D536"/>
      <c r="E536"/>
      <c r="F536"/>
      <c r="G536"/>
      <c r="H536"/>
      <c r="I536"/>
      <c r="K536"/>
      <c r="L536"/>
      <c r="N536"/>
      <c r="O536"/>
      <c r="T536" s="48"/>
    </row>
    <row r="537" spans="3:20" ht="12.75">
      <c r="C537"/>
      <c r="D537"/>
      <c r="E537"/>
      <c r="F537"/>
      <c r="G537"/>
      <c r="H537"/>
      <c r="I537"/>
      <c r="K537"/>
      <c r="L537"/>
      <c r="N537"/>
      <c r="O537"/>
      <c r="T537" s="48"/>
    </row>
    <row r="538" spans="3:20" ht="12.75">
      <c r="C538"/>
      <c r="D538"/>
      <c r="E538"/>
      <c r="F538"/>
      <c r="G538"/>
      <c r="H538"/>
      <c r="I538"/>
      <c r="K538"/>
      <c r="L538"/>
      <c r="N538"/>
      <c r="O538"/>
      <c r="T538" s="48"/>
    </row>
    <row r="539" spans="3:20" ht="12.75">
      <c r="C539"/>
      <c r="D539"/>
      <c r="E539"/>
      <c r="F539"/>
      <c r="G539"/>
      <c r="H539"/>
      <c r="I539"/>
      <c r="K539"/>
      <c r="L539"/>
      <c r="N539"/>
      <c r="O539"/>
      <c r="T539" s="48"/>
    </row>
    <row r="540" spans="3:20" ht="12.75">
      <c r="C540"/>
      <c r="D540"/>
      <c r="E540"/>
      <c r="F540"/>
      <c r="G540"/>
      <c r="H540"/>
      <c r="I540"/>
      <c r="K540"/>
      <c r="L540"/>
      <c r="N540"/>
      <c r="O540"/>
      <c r="T540" s="48"/>
    </row>
    <row r="541" spans="3:20" ht="12.75">
      <c r="C541"/>
      <c r="D541"/>
      <c r="E541"/>
      <c r="F541"/>
      <c r="G541"/>
      <c r="H541"/>
      <c r="I541"/>
      <c r="K541"/>
      <c r="L541"/>
      <c r="N541"/>
      <c r="O541"/>
      <c r="T541" s="48"/>
    </row>
    <row r="542" spans="3:20" ht="12.75">
      <c r="C542"/>
      <c r="D542"/>
      <c r="E542"/>
      <c r="F542"/>
      <c r="G542"/>
      <c r="H542"/>
      <c r="I542"/>
      <c r="K542"/>
      <c r="L542"/>
      <c r="N542"/>
      <c r="O542"/>
      <c r="T542" s="48"/>
    </row>
    <row r="543" spans="3:20" ht="12.75">
      <c r="C543"/>
      <c r="D543"/>
      <c r="E543"/>
      <c r="F543"/>
      <c r="G543"/>
      <c r="H543"/>
      <c r="I543"/>
      <c r="K543"/>
      <c r="L543"/>
      <c r="N543"/>
      <c r="O543"/>
      <c r="T543" s="48"/>
    </row>
    <row r="544" spans="3:20" ht="12.75">
      <c r="C544"/>
      <c r="D544"/>
      <c r="E544"/>
      <c r="F544"/>
      <c r="G544"/>
      <c r="H544"/>
      <c r="I544"/>
      <c r="K544"/>
      <c r="L544"/>
      <c r="N544"/>
      <c r="O544"/>
      <c r="T544" s="48"/>
    </row>
    <row r="545" spans="3:20" ht="12.75">
      <c r="C545"/>
      <c r="D545"/>
      <c r="E545"/>
      <c r="F545"/>
      <c r="G545"/>
      <c r="H545"/>
      <c r="I545"/>
      <c r="K545"/>
      <c r="L545"/>
      <c r="N545"/>
      <c r="O545"/>
      <c r="T545" s="48"/>
    </row>
    <row r="546" spans="3:20" ht="12.75">
      <c r="C546"/>
      <c r="D546"/>
      <c r="E546"/>
      <c r="F546"/>
      <c r="G546"/>
      <c r="H546"/>
      <c r="I546"/>
      <c r="K546"/>
      <c r="L546"/>
      <c r="N546"/>
      <c r="O546"/>
      <c r="T546" s="48"/>
    </row>
    <row r="547" spans="3:20" ht="12.75">
      <c r="C547"/>
      <c r="D547"/>
      <c r="E547"/>
      <c r="F547"/>
      <c r="G547"/>
      <c r="H547"/>
      <c r="I547"/>
      <c r="K547"/>
      <c r="L547"/>
      <c r="N547"/>
      <c r="O547"/>
      <c r="T547" s="48"/>
    </row>
    <row r="548" spans="3:20" ht="12.75">
      <c r="C548"/>
      <c r="D548"/>
      <c r="E548"/>
      <c r="F548"/>
      <c r="G548"/>
      <c r="H548"/>
      <c r="I548"/>
      <c r="K548"/>
      <c r="L548"/>
      <c r="N548"/>
      <c r="O548"/>
      <c r="T548" s="48"/>
    </row>
    <row r="549" spans="3:20" ht="12.75">
      <c r="C549"/>
      <c r="D549"/>
      <c r="E549"/>
      <c r="F549"/>
      <c r="G549"/>
      <c r="H549"/>
      <c r="I549"/>
      <c r="K549"/>
      <c r="L549"/>
      <c r="N549"/>
      <c r="O549"/>
      <c r="T549" s="48"/>
    </row>
    <row r="550" spans="3:20" ht="12.75">
      <c r="C550"/>
      <c r="D550"/>
      <c r="E550"/>
      <c r="F550"/>
      <c r="G550"/>
      <c r="H550"/>
      <c r="I550"/>
      <c r="K550"/>
      <c r="L550"/>
      <c r="N550"/>
      <c r="O550"/>
      <c r="T550" s="48"/>
    </row>
    <row r="551" spans="3:20" ht="12.75">
      <c r="C551"/>
      <c r="D551"/>
      <c r="E551"/>
      <c r="F551"/>
      <c r="G551"/>
      <c r="H551"/>
      <c r="I551"/>
      <c r="K551"/>
      <c r="L551"/>
      <c r="N551"/>
      <c r="O551"/>
      <c r="T551" s="48"/>
    </row>
    <row r="552" spans="3:20" ht="12.75">
      <c r="C552"/>
      <c r="D552"/>
      <c r="E552"/>
      <c r="F552"/>
      <c r="G552"/>
      <c r="H552"/>
      <c r="I552"/>
      <c r="K552"/>
      <c r="L552"/>
      <c r="N552"/>
      <c r="O552"/>
      <c r="T552" s="48"/>
    </row>
    <row r="553" spans="3:20" ht="12.75">
      <c r="C553"/>
      <c r="D553"/>
      <c r="E553"/>
      <c r="F553"/>
      <c r="G553"/>
      <c r="H553"/>
      <c r="I553"/>
      <c r="K553"/>
      <c r="L553"/>
      <c r="N553"/>
      <c r="O553"/>
      <c r="T553" s="48"/>
    </row>
    <row r="554" spans="3:20" ht="12.75">
      <c r="C554"/>
      <c r="D554"/>
      <c r="E554"/>
      <c r="F554"/>
      <c r="G554"/>
      <c r="H554"/>
      <c r="I554"/>
      <c r="K554"/>
      <c r="L554"/>
      <c r="N554"/>
      <c r="O554"/>
      <c r="T554" s="48"/>
    </row>
    <row r="555" spans="3:20" ht="12.75">
      <c r="C555"/>
      <c r="D555"/>
      <c r="E555"/>
      <c r="F555"/>
      <c r="G555"/>
      <c r="H555"/>
      <c r="I555"/>
      <c r="K555"/>
      <c r="L555"/>
      <c r="N555"/>
      <c r="O555"/>
      <c r="T555" s="48"/>
    </row>
    <row r="556" spans="3:20" ht="12.75">
      <c r="C556"/>
      <c r="D556"/>
      <c r="E556"/>
      <c r="F556"/>
      <c r="G556"/>
      <c r="H556"/>
      <c r="I556"/>
      <c r="K556"/>
      <c r="L556"/>
      <c r="N556"/>
      <c r="O556"/>
      <c r="T556" s="48"/>
    </row>
    <row r="557" spans="3:20" ht="12.75">
      <c r="C557"/>
      <c r="D557"/>
      <c r="E557"/>
      <c r="F557"/>
      <c r="G557"/>
      <c r="H557"/>
      <c r="I557"/>
      <c r="K557"/>
      <c r="L557"/>
      <c r="N557"/>
      <c r="O557"/>
      <c r="T557" s="48"/>
    </row>
    <row r="558" spans="3:20" ht="12.75">
      <c r="C558"/>
      <c r="D558"/>
      <c r="E558"/>
      <c r="F558"/>
      <c r="G558"/>
      <c r="H558"/>
      <c r="I558"/>
      <c r="K558"/>
      <c r="L558"/>
      <c r="N558"/>
      <c r="O558"/>
      <c r="T558" s="48"/>
    </row>
    <row r="559" spans="3:20" ht="12.75">
      <c r="C559"/>
      <c r="D559"/>
      <c r="E559"/>
      <c r="F559"/>
      <c r="G559"/>
      <c r="H559"/>
      <c r="I559"/>
      <c r="K559"/>
      <c r="L559"/>
      <c r="N559"/>
      <c r="O559"/>
      <c r="T559" s="48"/>
    </row>
    <row r="560" spans="3:20" ht="12.75">
      <c r="C560"/>
      <c r="D560"/>
      <c r="E560"/>
      <c r="F560"/>
      <c r="G560"/>
      <c r="H560"/>
      <c r="I560"/>
      <c r="K560"/>
      <c r="L560"/>
      <c r="N560"/>
      <c r="O560"/>
      <c r="T560" s="48"/>
    </row>
    <row r="561" spans="3:20" ht="12.75">
      <c r="C561"/>
      <c r="D561"/>
      <c r="E561"/>
      <c r="F561"/>
      <c r="G561"/>
      <c r="H561"/>
      <c r="I561"/>
      <c r="K561"/>
      <c r="L561"/>
      <c r="N561"/>
      <c r="O561"/>
      <c r="T561" s="48"/>
    </row>
    <row r="562" spans="3:20" ht="12.75">
      <c r="C562"/>
      <c r="D562"/>
      <c r="E562"/>
      <c r="F562"/>
      <c r="G562"/>
      <c r="H562"/>
      <c r="I562"/>
      <c r="K562"/>
      <c r="L562"/>
      <c r="N562"/>
      <c r="O562"/>
      <c r="T562" s="48"/>
    </row>
    <row r="563" spans="3:20" ht="12.75">
      <c r="C563"/>
      <c r="D563"/>
      <c r="E563"/>
      <c r="F563"/>
      <c r="G563"/>
      <c r="H563"/>
      <c r="I563"/>
      <c r="K563"/>
      <c r="L563"/>
      <c r="N563"/>
      <c r="O563"/>
      <c r="T563" s="48"/>
    </row>
    <row r="564" spans="3:20" ht="12.75">
      <c r="C564"/>
      <c r="D564"/>
      <c r="E564"/>
      <c r="F564"/>
      <c r="G564"/>
      <c r="H564"/>
      <c r="I564"/>
      <c r="K564"/>
      <c r="L564"/>
      <c r="N564"/>
      <c r="O564"/>
      <c r="T564" s="48"/>
    </row>
    <row r="565" spans="3:20" ht="12.75">
      <c r="C565"/>
      <c r="D565"/>
      <c r="E565"/>
      <c r="F565"/>
      <c r="G565"/>
      <c r="H565"/>
      <c r="I565"/>
      <c r="K565"/>
      <c r="L565"/>
      <c r="N565"/>
      <c r="O565"/>
      <c r="T565" s="48"/>
    </row>
    <row r="566" spans="3:20" ht="12.75">
      <c r="C566"/>
      <c r="D566"/>
      <c r="E566"/>
      <c r="F566"/>
      <c r="G566"/>
      <c r="H566"/>
      <c r="I566"/>
      <c r="K566"/>
      <c r="L566"/>
      <c r="N566"/>
      <c r="O566"/>
      <c r="T566" s="48"/>
    </row>
    <row r="567" spans="3:20" ht="12.75">
      <c r="C567"/>
      <c r="D567"/>
      <c r="E567"/>
      <c r="F567"/>
      <c r="G567"/>
      <c r="H567"/>
      <c r="I567"/>
      <c r="K567"/>
      <c r="L567"/>
      <c r="N567"/>
      <c r="O567"/>
      <c r="T567" s="48"/>
    </row>
    <row r="568" spans="3:20" ht="12.75">
      <c r="C568"/>
      <c r="D568"/>
      <c r="E568"/>
      <c r="F568"/>
      <c r="G568"/>
      <c r="H568"/>
      <c r="I568"/>
      <c r="K568"/>
      <c r="L568"/>
      <c r="N568"/>
      <c r="O568"/>
      <c r="T568" s="48"/>
    </row>
    <row r="569" spans="3:20" ht="12.75">
      <c r="C569"/>
      <c r="D569"/>
      <c r="E569"/>
      <c r="F569"/>
      <c r="G569"/>
      <c r="H569"/>
      <c r="I569"/>
      <c r="K569"/>
      <c r="L569"/>
      <c r="N569"/>
      <c r="O569"/>
      <c r="T569" s="48"/>
    </row>
    <row r="570" spans="3:20" ht="12.75">
      <c r="C570"/>
      <c r="D570"/>
      <c r="E570"/>
      <c r="F570"/>
      <c r="G570"/>
      <c r="H570"/>
      <c r="I570"/>
      <c r="K570"/>
      <c r="L570"/>
      <c r="N570"/>
      <c r="O570"/>
      <c r="T570" s="48"/>
    </row>
    <row r="571" spans="3:20" ht="12.75">
      <c r="C571"/>
      <c r="D571"/>
      <c r="E571"/>
      <c r="F571"/>
      <c r="G571"/>
      <c r="H571"/>
      <c r="I571"/>
      <c r="K571"/>
      <c r="L571"/>
      <c r="N571"/>
      <c r="O571"/>
      <c r="T571" s="48"/>
    </row>
    <row r="572" spans="3:20" ht="12.75">
      <c r="C572"/>
      <c r="D572"/>
      <c r="E572"/>
      <c r="F572"/>
      <c r="G572"/>
      <c r="H572"/>
      <c r="I572"/>
      <c r="K572"/>
      <c r="L572"/>
      <c r="N572"/>
      <c r="O572"/>
      <c r="T572" s="48"/>
    </row>
    <row r="573" spans="3:20" ht="12.75">
      <c r="C573"/>
      <c r="D573"/>
      <c r="E573"/>
      <c r="F573"/>
      <c r="G573"/>
      <c r="H573"/>
      <c r="I573"/>
      <c r="K573"/>
      <c r="L573"/>
      <c r="N573"/>
      <c r="O573"/>
      <c r="T573" s="48"/>
    </row>
    <row r="574" spans="3:20" ht="12.75">
      <c r="C574"/>
      <c r="D574"/>
      <c r="E574"/>
      <c r="F574"/>
      <c r="G574"/>
      <c r="H574"/>
      <c r="I574"/>
      <c r="K574"/>
      <c r="L574"/>
      <c r="N574"/>
      <c r="O574"/>
      <c r="T574" s="48"/>
    </row>
    <row r="575" spans="3:20" ht="12.75">
      <c r="C575"/>
      <c r="D575"/>
      <c r="E575"/>
      <c r="F575"/>
      <c r="G575"/>
      <c r="H575"/>
      <c r="I575"/>
      <c r="K575"/>
      <c r="L575"/>
      <c r="N575"/>
      <c r="O575"/>
      <c r="T575" s="48"/>
    </row>
    <row r="576" spans="3:20" ht="12.75">
      <c r="C576"/>
      <c r="D576"/>
      <c r="E576"/>
      <c r="F576"/>
      <c r="G576"/>
      <c r="H576"/>
      <c r="I576"/>
      <c r="K576"/>
      <c r="L576"/>
      <c r="N576"/>
      <c r="O576"/>
      <c r="T576" s="48"/>
    </row>
    <row r="577" spans="3:20" ht="12.75">
      <c r="C577"/>
      <c r="D577"/>
      <c r="E577"/>
      <c r="F577"/>
      <c r="G577"/>
      <c r="H577"/>
      <c r="I577"/>
      <c r="K577"/>
      <c r="L577"/>
      <c r="N577"/>
      <c r="O577"/>
      <c r="T577" s="48"/>
    </row>
    <row r="578" spans="3:20" ht="12.75">
      <c r="C578"/>
      <c r="D578"/>
      <c r="E578"/>
      <c r="F578"/>
      <c r="G578"/>
      <c r="H578"/>
      <c r="I578"/>
      <c r="K578"/>
      <c r="L578"/>
      <c r="N578"/>
      <c r="O578"/>
      <c r="T578" s="48"/>
    </row>
    <row r="579" spans="3:20" ht="12.75">
      <c r="C579"/>
      <c r="D579"/>
      <c r="E579"/>
      <c r="F579"/>
      <c r="G579"/>
      <c r="H579"/>
      <c r="I579"/>
      <c r="K579"/>
      <c r="L579"/>
      <c r="N579"/>
      <c r="O579"/>
      <c r="T579" s="48"/>
    </row>
    <row r="580" spans="3:20" ht="12.75">
      <c r="C580"/>
      <c r="D580"/>
      <c r="E580"/>
      <c r="F580"/>
      <c r="G580"/>
      <c r="H580"/>
      <c r="I580"/>
      <c r="K580"/>
      <c r="L580"/>
      <c r="N580"/>
      <c r="O580"/>
      <c r="T580" s="48"/>
    </row>
    <row r="581" spans="3:20" ht="12.75">
      <c r="C581"/>
      <c r="D581"/>
      <c r="E581"/>
      <c r="F581"/>
      <c r="G581"/>
      <c r="H581"/>
      <c r="I581"/>
      <c r="K581"/>
      <c r="L581"/>
      <c r="N581"/>
      <c r="O581"/>
      <c r="T581" s="48"/>
    </row>
    <row r="582" spans="3:20" ht="12.75">
      <c r="C582"/>
      <c r="D582"/>
      <c r="E582"/>
      <c r="F582"/>
      <c r="G582"/>
      <c r="H582"/>
      <c r="I582"/>
      <c r="K582"/>
      <c r="L582"/>
      <c r="N582"/>
      <c r="O582"/>
      <c r="T582" s="48"/>
    </row>
    <row r="583" spans="3:20" ht="12.75">
      <c r="C583"/>
      <c r="D583"/>
      <c r="E583"/>
      <c r="F583"/>
      <c r="G583"/>
      <c r="H583"/>
      <c r="I583"/>
      <c r="K583"/>
      <c r="L583"/>
      <c r="N583"/>
      <c r="O583"/>
      <c r="T583" s="48"/>
    </row>
    <row r="584" spans="3:20" ht="12.75">
      <c r="C584"/>
      <c r="D584"/>
      <c r="E584"/>
      <c r="F584"/>
      <c r="G584"/>
      <c r="H584"/>
      <c r="I584"/>
      <c r="K584"/>
      <c r="L584"/>
      <c r="N584"/>
      <c r="O584"/>
      <c r="T584" s="48"/>
    </row>
    <row r="585" spans="3:20" ht="12.75">
      <c r="C585"/>
      <c r="D585"/>
      <c r="E585"/>
      <c r="F585"/>
      <c r="G585"/>
      <c r="H585"/>
      <c r="I585"/>
      <c r="K585"/>
      <c r="L585"/>
      <c r="N585"/>
      <c r="O585"/>
      <c r="T585" s="48"/>
    </row>
    <row r="586" spans="3:20" ht="12.75">
      <c r="C586"/>
      <c r="D586"/>
      <c r="E586"/>
      <c r="F586"/>
      <c r="G586"/>
      <c r="H586"/>
      <c r="I586"/>
      <c r="K586"/>
      <c r="L586"/>
      <c r="N586"/>
      <c r="O586"/>
      <c r="T586" s="48"/>
    </row>
    <row r="587" spans="3:20" ht="12.75">
      <c r="C587"/>
      <c r="D587"/>
      <c r="E587"/>
      <c r="F587"/>
      <c r="G587"/>
      <c r="H587"/>
      <c r="I587"/>
      <c r="K587"/>
      <c r="L587"/>
      <c r="N587"/>
      <c r="O587"/>
      <c r="T587" s="48"/>
    </row>
    <row r="588" spans="3:20" ht="12.75">
      <c r="C588"/>
      <c r="D588"/>
      <c r="E588"/>
      <c r="F588"/>
      <c r="G588"/>
      <c r="H588"/>
      <c r="I588"/>
      <c r="K588"/>
      <c r="L588"/>
      <c r="N588"/>
      <c r="O588"/>
      <c r="T588" s="48"/>
    </row>
    <row r="589" spans="3:20" ht="12.75">
      <c r="C589"/>
      <c r="D589"/>
      <c r="E589"/>
      <c r="F589"/>
      <c r="G589"/>
      <c r="H589"/>
      <c r="I589"/>
      <c r="K589"/>
      <c r="L589"/>
      <c r="N589"/>
      <c r="O589"/>
      <c r="T589" s="48"/>
    </row>
    <row r="590" spans="3:20" ht="12.75">
      <c r="C590"/>
      <c r="D590"/>
      <c r="E590"/>
      <c r="F590"/>
      <c r="G590"/>
      <c r="H590"/>
      <c r="I590"/>
      <c r="K590"/>
      <c r="L590"/>
      <c r="N590"/>
      <c r="O590"/>
      <c r="T590" s="48"/>
    </row>
    <row r="591" spans="3:20" ht="12.75">
      <c r="C591"/>
      <c r="D591"/>
      <c r="E591"/>
      <c r="F591"/>
      <c r="G591"/>
      <c r="H591"/>
      <c r="I591"/>
      <c r="K591"/>
      <c r="L591"/>
      <c r="N591"/>
      <c r="O591"/>
      <c r="T591" s="48"/>
    </row>
    <row r="592" spans="3:20" ht="12.75">
      <c r="C592"/>
      <c r="D592"/>
      <c r="E592"/>
      <c r="F592"/>
      <c r="G592"/>
      <c r="H592"/>
      <c r="I592"/>
      <c r="K592"/>
      <c r="L592"/>
      <c r="N592"/>
      <c r="O592"/>
      <c r="T592" s="48"/>
    </row>
    <row r="593" spans="3:20" ht="12.75">
      <c r="C593"/>
      <c r="D593"/>
      <c r="E593"/>
      <c r="F593"/>
      <c r="G593"/>
      <c r="H593"/>
      <c r="I593"/>
      <c r="K593"/>
      <c r="L593"/>
      <c r="N593"/>
      <c r="O593"/>
      <c r="T593" s="48"/>
    </row>
    <row r="594" spans="3:20" ht="12.75">
      <c r="C594"/>
      <c r="D594"/>
      <c r="E594"/>
      <c r="F594"/>
      <c r="G594"/>
      <c r="H594"/>
      <c r="I594"/>
      <c r="K594"/>
      <c r="L594"/>
      <c r="N594"/>
      <c r="O594"/>
      <c r="T594" s="48"/>
    </row>
    <row r="595" spans="3:20" ht="12.75">
      <c r="C595"/>
      <c r="D595"/>
      <c r="E595"/>
      <c r="F595"/>
      <c r="G595"/>
      <c r="H595"/>
      <c r="I595"/>
      <c r="K595"/>
      <c r="L595"/>
      <c r="N595"/>
      <c r="O595"/>
      <c r="T595" s="48"/>
    </row>
    <row r="596" spans="3:20" ht="12.75">
      <c r="C596"/>
      <c r="D596"/>
      <c r="E596"/>
      <c r="F596"/>
      <c r="G596"/>
      <c r="H596"/>
      <c r="I596"/>
      <c r="K596"/>
      <c r="L596"/>
      <c r="N596"/>
      <c r="O596"/>
      <c r="T596" s="48"/>
    </row>
    <row r="597" spans="3:20" ht="12.75">
      <c r="C597"/>
      <c r="D597"/>
      <c r="E597"/>
      <c r="F597"/>
      <c r="G597"/>
      <c r="H597"/>
      <c r="I597"/>
      <c r="K597"/>
      <c r="L597"/>
      <c r="N597"/>
      <c r="O597"/>
      <c r="T597" s="48"/>
    </row>
    <row r="598" spans="3:20" ht="12.75">
      <c r="C598"/>
      <c r="D598"/>
      <c r="E598"/>
      <c r="F598"/>
      <c r="G598"/>
      <c r="H598"/>
      <c r="I598"/>
      <c r="K598"/>
      <c r="L598"/>
      <c r="N598"/>
      <c r="O598"/>
      <c r="T598" s="48"/>
    </row>
    <row r="599" spans="3:20" ht="12.75">
      <c r="C599"/>
      <c r="D599"/>
      <c r="E599"/>
      <c r="F599"/>
      <c r="G599"/>
      <c r="H599"/>
      <c r="I599"/>
      <c r="K599"/>
      <c r="L599"/>
      <c r="N599"/>
      <c r="O599"/>
      <c r="T599" s="48"/>
    </row>
    <row r="600" spans="3:20" ht="12.75">
      <c r="C600"/>
      <c r="D600"/>
      <c r="E600"/>
      <c r="F600"/>
      <c r="G600"/>
      <c r="H600"/>
      <c r="I600"/>
      <c r="K600"/>
      <c r="L600"/>
      <c r="N600"/>
      <c r="O600"/>
      <c r="T600" s="48"/>
    </row>
    <row r="601" spans="3:20" ht="12.75">
      <c r="C601"/>
      <c r="D601"/>
      <c r="E601"/>
      <c r="F601"/>
      <c r="G601"/>
      <c r="H601"/>
      <c r="I601"/>
      <c r="K601"/>
      <c r="L601"/>
      <c r="N601"/>
      <c r="O601"/>
      <c r="T601" s="48"/>
    </row>
    <row r="602" spans="3:20" ht="12.75">
      <c r="C602"/>
      <c r="D602"/>
      <c r="E602"/>
      <c r="F602"/>
      <c r="G602"/>
      <c r="H602"/>
      <c r="I602"/>
      <c r="K602"/>
      <c r="L602"/>
      <c r="N602"/>
      <c r="O602"/>
      <c r="T602" s="48"/>
    </row>
    <row r="603" spans="3:20" ht="12.75">
      <c r="C603"/>
      <c r="D603"/>
      <c r="E603"/>
      <c r="F603"/>
      <c r="G603"/>
      <c r="H603"/>
      <c r="I603"/>
      <c r="K603"/>
      <c r="L603"/>
      <c r="N603"/>
      <c r="O603"/>
      <c r="T603" s="48"/>
    </row>
    <row r="604" spans="3:20" ht="12.75">
      <c r="C604"/>
      <c r="D604"/>
      <c r="E604"/>
      <c r="F604"/>
      <c r="G604"/>
      <c r="H604"/>
      <c r="I604"/>
      <c r="K604"/>
      <c r="L604"/>
      <c r="N604"/>
      <c r="O604"/>
      <c r="T604" s="48"/>
    </row>
    <row r="605" spans="3:20" ht="12.75">
      <c r="C605"/>
      <c r="D605"/>
      <c r="E605"/>
      <c r="F605"/>
      <c r="G605"/>
      <c r="H605"/>
      <c r="I605"/>
      <c r="K605"/>
      <c r="L605"/>
      <c r="N605"/>
      <c r="O605"/>
      <c r="T605" s="48"/>
    </row>
    <row r="606" spans="3:20" ht="12.75">
      <c r="C606"/>
      <c r="D606"/>
      <c r="E606"/>
      <c r="F606"/>
      <c r="G606"/>
      <c r="H606"/>
      <c r="I606"/>
      <c r="K606"/>
      <c r="L606"/>
      <c r="N606"/>
      <c r="O606"/>
      <c r="T606" s="48"/>
    </row>
    <row r="607" spans="3:20" ht="12.75">
      <c r="C607"/>
      <c r="D607"/>
      <c r="E607"/>
      <c r="F607"/>
      <c r="G607"/>
      <c r="H607"/>
      <c r="I607"/>
      <c r="K607"/>
      <c r="L607"/>
      <c r="N607"/>
      <c r="O607"/>
      <c r="T607" s="48"/>
    </row>
    <row r="608" spans="3:20" ht="12.75">
      <c r="C608"/>
      <c r="D608"/>
      <c r="E608"/>
      <c r="F608"/>
      <c r="G608"/>
      <c r="H608"/>
      <c r="I608"/>
      <c r="K608"/>
      <c r="L608"/>
      <c r="N608"/>
      <c r="O608"/>
      <c r="T608" s="48"/>
    </row>
    <row r="609" spans="3:20" ht="12.75">
      <c r="C609"/>
      <c r="D609"/>
      <c r="E609"/>
      <c r="F609"/>
      <c r="G609"/>
      <c r="H609"/>
      <c r="I609"/>
      <c r="K609"/>
      <c r="L609"/>
      <c r="N609"/>
      <c r="O609"/>
      <c r="T609" s="48"/>
    </row>
    <row r="610" spans="3:20" ht="12.75">
      <c r="C610"/>
      <c r="D610"/>
      <c r="E610"/>
      <c r="F610"/>
      <c r="G610"/>
      <c r="H610"/>
      <c r="I610"/>
      <c r="K610"/>
      <c r="L610"/>
      <c r="N610"/>
      <c r="O610"/>
      <c r="T610" s="48"/>
    </row>
    <row r="611" spans="3:20" ht="12.75">
      <c r="C611"/>
      <c r="D611"/>
      <c r="E611"/>
      <c r="F611"/>
      <c r="G611"/>
      <c r="H611"/>
      <c r="I611"/>
      <c r="K611"/>
      <c r="L611"/>
      <c r="N611"/>
      <c r="O611"/>
      <c r="T611" s="48"/>
    </row>
    <row r="612" spans="3:20" ht="12.75">
      <c r="C612"/>
      <c r="D612"/>
      <c r="E612"/>
      <c r="F612"/>
      <c r="G612"/>
      <c r="H612"/>
      <c r="I612"/>
      <c r="K612"/>
      <c r="L612"/>
      <c r="N612"/>
      <c r="O612"/>
      <c r="T612" s="48"/>
    </row>
    <row r="613" spans="3:20" ht="12.75">
      <c r="C613"/>
      <c r="D613"/>
      <c r="E613"/>
      <c r="F613"/>
      <c r="G613"/>
      <c r="H613"/>
      <c r="I613"/>
      <c r="K613"/>
      <c r="L613"/>
      <c r="N613"/>
      <c r="O613"/>
      <c r="T613" s="48"/>
    </row>
    <row r="614" spans="3:20" ht="12.75">
      <c r="C614"/>
      <c r="D614"/>
      <c r="E614"/>
      <c r="F614"/>
      <c r="G614"/>
      <c r="H614"/>
      <c r="I614"/>
      <c r="K614"/>
      <c r="L614"/>
      <c r="N614"/>
      <c r="O614"/>
      <c r="T614" s="48"/>
    </row>
    <row r="615" spans="3:20" ht="12.75">
      <c r="C615"/>
      <c r="D615"/>
      <c r="E615"/>
      <c r="F615"/>
      <c r="G615"/>
      <c r="H615"/>
      <c r="I615"/>
      <c r="K615"/>
      <c r="L615"/>
      <c r="N615"/>
      <c r="O615"/>
      <c r="T615" s="48"/>
    </row>
    <row r="616" spans="3:20" ht="12.75">
      <c r="C616"/>
      <c r="D616"/>
      <c r="E616"/>
      <c r="F616"/>
      <c r="G616"/>
      <c r="H616"/>
      <c r="I616"/>
      <c r="K616"/>
      <c r="L616"/>
      <c r="N616"/>
      <c r="O616"/>
      <c r="T616" s="48"/>
    </row>
    <row r="617" spans="3:20" ht="12.75">
      <c r="C617"/>
      <c r="D617"/>
      <c r="E617"/>
      <c r="F617"/>
      <c r="G617"/>
      <c r="H617"/>
      <c r="I617"/>
      <c r="K617"/>
      <c r="L617"/>
      <c r="N617"/>
      <c r="O617"/>
      <c r="T617" s="48"/>
    </row>
    <row r="618" spans="3:20" ht="12.75">
      <c r="C618"/>
      <c r="D618"/>
      <c r="E618"/>
      <c r="F618"/>
      <c r="G618"/>
      <c r="H618"/>
      <c r="I618"/>
      <c r="K618"/>
      <c r="L618"/>
      <c r="N618"/>
      <c r="O618"/>
      <c r="T618" s="48"/>
    </row>
    <row r="619" spans="3:20" ht="12.75">
      <c r="C619"/>
      <c r="D619"/>
      <c r="E619"/>
      <c r="F619"/>
      <c r="G619"/>
      <c r="H619"/>
      <c r="I619"/>
      <c r="K619"/>
      <c r="L619"/>
      <c r="N619"/>
      <c r="O619"/>
      <c r="T619" s="48"/>
    </row>
    <row r="620" spans="3:20" ht="12.75">
      <c r="C620"/>
      <c r="D620"/>
      <c r="E620"/>
      <c r="F620"/>
      <c r="G620"/>
      <c r="H620"/>
      <c r="I620"/>
      <c r="K620"/>
      <c r="L620"/>
      <c r="N620"/>
      <c r="O620"/>
      <c r="T620" s="48"/>
    </row>
    <row r="621" spans="3:20" ht="12.75">
      <c r="C621"/>
      <c r="D621"/>
      <c r="E621"/>
      <c r="F621"/>
      <c r="G621"/>
      <c r="H621"/>
      <c r="I621"/>
      <c r="K621"/>
      <c r="L621"/>
      <c r="N621"/>
      <c r="O621"/>
      <c r="T621" s="48"/>
    </row>
    <row r="622" spans="3:20" ht="12.75">
      <c r="C622"/>
      <c r="D622"/>
      <c r="E622"/>
      <c r="F622"/>
      <c r="G622"/>
      <c r="H622"/>
      <c r="I622"/>
      <c r="K622"/>
      <c r="L622"/>
      <c r="N622"/>
      <c r="O622"/>
      <c r="T622" s="48"/>
    </row>
    <row r="623" spans="3:20" ht="12.75">
      <c r="C623"/>
      <c r="D623"/>
      <c r="E623"/>
      <c r="F623"/>
      <c r="G623"/>
      <c r="H623"/>
      <c r="I623"/>
      <c r="K623"/>
      <c r="L623"/>
      <c r="N623"/>
      <c r="O623"/>
      <c r="T623" s="48"/>
    </row>
    <row r="624" spans="3:20" ht="12.75">
      <c r="C624"/>
      <c r="D624"/>
      <c r="E624"/>
      <c r="F624"/>
      <c r="G624"/>
      <c r="H624"/>
      <c r="I624"/>
      <c r="K624"/>
      <c r="L624"/>
      <c r="N624"/>
      <c r="O624"/>
      <c r="T624" s="48"/>
    </row>
    <row r="625" spans="3:20" ht="12.75">
      <c r="C625"/>
      <c r="D625"/>
      <c r="E625"/>
      <c r="F625"/>
      <c r="G625"/>
      <c r="H625"/>
      <c r="I625"/>
      <c r="K625"/>
      <c r="L625"/>
      <c r="N625"/>
      <c r="O625"/>
      <c r="T625" s="48"/>
    </row>
    <row r="626" spans="3:20" ht="12.75">
      <c r="C626"/>
      <c r="D626"/>
      <c r="E626"/>
      <c r="F626"/>
      <c r="G626"/>
      <c r="H626"/>
      <c r="I626"/>
      <c r="K626"/>
      <c r="L626"/>
      <c r="N626"/>
      <c r="O626"/>
      <c r="T626" s="48"/>
    </row>
    <row r="627" spans="3:20" ht="12.75">
      <c r="C627"/>
      <c r="D627"/>
      <c r="E627"/>
      <c r="F627"/>
      <c r="G627"/>
      <c r="H627"/>
      <c r="I627"/>
      <c r="K627"/>
      <c r="L627"/>
      <c r="N627"/>
      <c r="O627"/>
      <c r="T627" s="48"/>
    </row>
    <row r="628" spans="3:20" ht="12.75">
      <c r="C628"/>
      <c r="D628"/>
      <c r="E628"/>
      <c r="F628"/>
      <c r="G628"/>
      <c r="H628"/>
      <c r="I628"/>
      <c r="K628"/>
      <c r="L628"/>
      <c r="N628"/>
      <c r="O628"/>
      <c r="T628" s="48"/>
    </row>
    <row r="629" spans="3:20" ht="12.75">
      <c r="C629"/>
      <c r="D629"/>
      <c r="E629"/>
      <c r="F629"/>
      <c r="G629"/>
      <c r="H629"/>
      <c r="I629"/>
      <c r="K629"/>
      <c r="L629"/>
      <c r="N629"/>
      <c r="O629"/>
      <c r="T629" s="48"/>
    </row>
    <row r="630" spans="3:20" ht="12.75">
      <c r="C630"/>
      <c r="D630"/>
      <c r="E630"/>
      <c r="F630"/>
      <c r="G630"/>
      <c r="H630"/>
      <c r="I630"/>
      <c r="K630"/>
      <c r="L630"/>
      <c r="N630"/>
      <c r="O630"/>
      <c r="T630" s="48"/>
    </row>
    <row r="631" spans="3:20" ht="12.75">
      <c r="C631"/>
      <c r="D631"/>
      <c r="E631"/>
      <c r="F631"/>
      <c r="G631"/>
      <c r="H631"/>
      <c r="I631"/>
      <c r="K631"/>
      <c r="L631"/>
      <c r="N631"/>
      <c r="O631"/>
      <c r="T631" s="48"/>
    </row>
    <row r="632" spans="3:20" ht="12.75">
      <c r="C632"/>
      <c r="D632"/>
      <c r="E632"/>
      <c r="F632"/>
      <c r="G632"/>
      <c r="H632"/>
      <c r="I632"/>
      <c r="K632"/>
      <c r="L632"/>
      <c r="N632"/>
      <c r="O632"/>
      <c r="T632" s="48"/>
    </row>
    <row r="633" spans="3:20" ht="12.75">
      <c r="C633"/>
      <c r="D633"/>
      <c r="E633"/>
      <c r="F633"/>
      <c r="G633"/>
      <c r="H633"/>
      <c r="I633"/>
      <c r="K633"/>
      <c r="L633"/>
      <c r="N633"/>
      <c r="O633"/>
      <c r="T633" s="48"/>
    </row>
    <row r="634" spans="3:20" ht="12.75">
      <c r="C634"/>
      <c r="D634"/>
      <c r="E634"/>
      <c r="F634"/>
      <c r="G634"/>
      <c r="H634"/>
      <c r="I634"/>
      <c r="K634"/>
      <c r="L634"/>
      <c r="N634"/>
      <c r="O634"/>
      <c r="T634" s="48"/>
    </row>
    <row r="635" spans="3:20" ht="12.75">
      <c r="C635"/>
      <c r="D635"/>
      <c r="E635"/>
      <c r="F635"/>
      <c r="G635"/>
      <c r="H635"/>
      <c r="I635"/>
      <c r="K635"/>
      <c r="L635"/>
      <c r="N635"/>
      <c r="O635"/>
      <c r="T635" s="48"/>
    </row>
    <row r="636" spans="3:20" ht="12.75">
      <c r="C636"/>
      <c r="D636"/>
      <c r="E636"/>
      <c r="F636"/>
      <c r="G636"/>
      <c r="H636"/>
      <c r="I636"/>
      <c r="K636"/>
      <c r="L636"/>
      <c r="N636"/>
      <c r="O636"/>
      <c r="T636" s="48"/>
    </row>
    <row r="637" spans="3:20" ht="12.75">
      <c r="C637"/>
      <c r="D637"/>
      <c r="E637"/>
      <c r="F637"/>
      <c r="G637"/>
      <c r="H637"/>
      <c r="I637"/>
      <c r="K637"/>
      <c r="L637"/>
      <c r="N637"/>
      <c r="O637"/>
      <c r="T637" s="48"/>
    </row>
    <row r="638" spans="3:20" ht="12.75">
      <c r="C638"/>
      <c r="D638"/>
      <c r="E638"/>
      <c r="F638"/>
      <c r="G638"/>
      <c r="H638"/>
      <c r="I638"/>
      <c r="K638"/>
      <c r="L638"/>
      <c r="N638"/>
      <c r="O638"/>
      <c r="T638" s="48"/>
    </row>
    <row r="639" spans="3:20" ht="12.75">
      <c r="C639"/>
      <c r="D639"/>
      <c r="E639"/>
      <c r="F639"/>
      <c r="G639"/>
      <c r="H639"/>
      <c r="I639"/>
      <c r="K639"/>
      <c r="L639"/>
      <c r="N639"/>
      <c r="O639"/>
      <c r="T639" s="48"/>
    </row>
    <row r="640" spans="3:20" ht="12.75">
      <c r="C640"/>
      <c r="D640"/>
      <c r="E640"/>
      <c r="F640"/>
      <c r="G640"/>
      <c r="H640"/>
      <c r="I640"/>
      <c r="K640"/>
      <c r="L640"/>
      <c r="N640"/>
      <c r="O640"/>
      <c r="T640" s="48"/>
    </row>
    <row r="641" spans="3:20" ht="12.75">
      <c r="C641"/>
      <c r="D641"/>
      <c r="E641"/>
      <c r="F641"/>
      <c r="G641"/>
      <c r="H641"/>
      <c r="I641"/>
      <c r="K641"/>
      <c r="L641"/>
      <c r="N641"/>
      <c r="O641"/>
      <c r="T641" s="48"/>
    </row>
    <row r="642" spans="3:20" ht="12.75">
      <c r="C642"/>
      <c r="D642"/>
      <c r="E642"/>
      <c r="F642"/>
      <c r="G642"/>
      <c r="H642"/>
      <c r="I642"/>
      <c r="K642"/>
      <c r="L642"/>
      <c r="N642"/>
      <c r="O642"/>
      <c r="T642" s="48"/>
    </row>
    <row r="643" spans="3:20" ht="12.75">
      <c r="C643"/>
      <c r="D643"/>
      <c r="E643"/>
      <c r="F643"/>
      <c r="G643"/>
      <c r="H643"/>
      <c r="I643"/>
      <c r="K643"/>
      <c r="L643"/>
      <c r="N643"/>
      <c r="O643"/>
      <c r="T643" s="48"/>
    </row>
    <row r="644" spans="3:20" ht="12.75">
      <c r="C644"/>
      <c r="D644"/>
      <c r="E644"/>
      <c r="F644"/>
      <c r="G644"/>
      <c r="H644"/>
      <c r="I644"/>
      <c r="K644"/>
      <c r="L644"/>
      <c r="N644"/>
      <c r="O644"/>
      <c r="T644" s="48"/>
    </row>
    <row r="645" spans="3:20" ht="12.75">
      <c r="C645"/>
      <c r="D645"/>
      <c r="E645"/>
      <c r="F645"/>
      <c r="G645"/>
      <c r="H645"/>
      <c r="I645"/>
      <c r="K645"/>
      <c r="L645"/>
      <c r="N645"/>
      <c r="O645"/>
      <c r="T645" s="48"/>
    </row>
    <row r="646" spans="3:20" ht="12.75">
      <c r="C646"/>
      <c r="D646"/>
      <c r="E646"/>
      <c r="F646"/>
      <c r="G646"/>
      <c r="H646"/>
      <c r="I646"/>
      <c r="K646"/>
      <c r="L646"/>
      <c r="N646"/>
      <c r="O646"/>
      <c r="T646" s="48"/>
    </row>
    <row r="647" spans="3:20" ht="12.75">
      <c r="C647"/>
      <c r="D647"/>
      <c r="E647"/>
      <c r="F647"/>
      <c r="G647"/>
      <c r="H647"/>
      <c r="I647"/>
      <c r="K647"/>
      <c r="L647"/>
      <c r="N647"/>
      <c r="O647"/>
      <c r="T647" s="48"/>
    </row>
    <row r="648" spans="3:20" ht="12.75">
      <c r="C648"/>
      <c r="D648"/>
      <c r="E648"/>
      <c r="F648"/>
      <c r="G648"/>
      <c r="H648"/>
      <c r="I648"/>
      <c r="K648"/>
      <c r="L648"/>
      <c r="N648"/>
      <c r="O648"/>
      <c r="T648" s="48"/>
    </row>
    <row r="649" spans="3:20" ht="12.75">
      <c r="C649"/>
      <c r="D649"/>
      <c r="E649"/>
      <c r="F649"/>
      <c r="G649"/>
      <c r="H649"/>
      <c r="I649"/>
      <c r="K649"/>
      <c r="L649"/>
      <c r="N649"/>
      <c r="O649"/>
      <c r="T649" s="48"/>
    </row>
    <row r="650" spans="3:20" ht="12.75">
      <c r="C650"/>
      <c r="D650"/>
      <c r="E650"/>
      <c r="F650"/>
      <c r="G650"/>
      <c r="H650"/>
      <c r="I650"/>
      <c r="K650"/>
      <c r="L650"/>
      <c r="N650"/>
      <c r="O650"/>
      <c r="T650" s="48"/>
    </row>
    <row r="651" spans="3:20" ht="12.75">
      <c r="C651"/>
      <c r="D651"/>
      <c r="E651"/>
      <c r="F651"/>
      <c r="G651"/>
      <c r="H651"/>
      <c r="I651"/>
      <c r="K651"/>
      <c r="L651"/>
      <c r="N651"/>
      <c r="O651"/>
      <c r="T651" s="48"/>
    </row>
    <row r="652" spans="3:20" ht="12.75">
      <c r="C652"/>
      <c r="D652"/>
      <c r="E652"/>
      <c r="F652"/>
      <c r="G652"/>
      <c r="H652"/>
      <c r="I652"/>
      <c r="K652"/>
      <c r="L652"/>
      <c r="N652"/>
      <c r="O652"/>
      <c r="T652" s="48"/>
    </row>
    <row r="653" spans="3:20" ht="12.75">
      <c r="C653"/>
      <c r="D653"/>
      <c r="E653"/>
      <c r="F653"/>
      <c r="G653"/>
      <c r="H653"/>
      <c r="I653"/>
      <c r="K653"/>
      <c r="L653"/>
      <c r="N653"/>
      <c r="O653"/>
      <c r="T653" s="48"/>
    </row>
    <row r="654" spans="3:20" ht="12.75">
      <c r="C654"/>
      <c r="D654"/>
      <c r="E654"/>
      <c r="F654"/>
      <c r="G654"/>
      <c r="H654"/>
      <c r="I654"/>
      <c r="K654"/>
      <c r="L654"/>
      <c r="N654"/>
      <c r="O654"/>
      <c r="T654" s="48"/>
    </row>
    <row r="655" spans="3:20" ht="12.75">
      <c r="C655"/>
      <c r="D655"/>
      <c r="E655"/>
      <c r="F655"/>
      <c r="G655"/>
      <c r="H655"/>
      <c r="I655"/>
      <c r="K655"/>
      <c r="L655"/>
      <c r="N655"/>
      <c r="O655"/>
      <c r="T655" s="48"/>
    </row>
    <row r="656" spans="3:20" ht="12.75">
      <c r="C656"/>
      <c r="D656"/>
      <c r="E656"/>
      <c r="F656"/>
      <c r="G656"/>
      <c r="H656"/>
      <c r="I656"/>
      <c r="K656"/>
      <c r="L656"/>
      <c r="N656"/>
      <c r="O656"/>
      <c r="T656" s="48"/>
    </row>
    <row r="657" spans="3:20" ht="12.75">
      <c r="C657"/>
      <c r="D657"/>
      <c r="E657"/>
      <c r="F657"/>
      <c r="G657"/>
      <c r="H657"/>
      <c r="I657"/>
      <c r="K657"/>
      <c r="L657"/>
      <c r="N657"/>
      <c r="O657"/>
      <c r="T657" s="48"/>
    </row>
    <row r="658" spans="3:20" ht="12.75">
      <c r="C658"/>
      <c r="D658"/>
      <c r="E658"/>
      <c r="F658"/>
      <c r="G658"/>
      <c r="H658"/>
      <c r="I658"/>
      <c r="K658"/>
      <c r="L658"/>
      <c r="N658"/>
      <c r="O658"/>
      <c r="T658" s="48"/>
    </row>
    <row r="659" spans="3:20" ht="12.75">
      <c r="C659"/>
      <c r="D659"/>
      <c r="E659"/>
      <c r="F659"/>
      <c r="G659"/>
      <c r="H659"/>
      <c r="I659"/>
      <c r="K659"/>
      <c r="L659"/>
      <c r="N659"/>
      <c r="O659"/>
      <c r="T659" s="48"/>
    </row>
    <row r="660" spans="3:20" ht="12.75">
      <c r="C660"/>
      <c r="D660"/>
      <c r="E660"/>
      <c r="F660"/>
      <c r="G660"/>
      <c r="H660"/>
      <c r="I660"/>
      <c r="K660"/>
      <c r="L660"/>
      <c r="N660"/>
      <c r="O660"/>
      <c r="T660" s="48"/>
    </row>
    <row r="661" spans="3:20" ht="12.75">
      <c r="C661"/>
      <c r="D661"/>
      <c r="E661"/>
      <c r="F661"/>
      <c r="G661"/>
      <c r="H661"/>
      <c r="I661"/>
      <c r="K661"/>
      <c r="L661"/>
      <c r="N661"/>
      <c r="O661"/>
      <c r="T661" s="48"/>
    </row>
    <row r="662" spans="3:20" ht="12.75">
      <c r="C662"/>
      <c r="D662"/>
      <c r="E662"/>
      <c r="F662"/>
      <c r="G662"/>
      <c r="H662"/>
      <c r="I662"/>
      <c r="K662"/>
      <c r="L662"/>
      <c r="N662"/>
      <c r="O662"/>
      <c r="T662" s="48"/>
    </row>
    <row r="663" spans="3:20" ht="12.75">
      <c r="C663"/>
      <c r="D663"/>
      <c r="E663"/>
      <c r="F663"/>
      <c r="G663"/>
      <c r="H663"/>
      <c r="I663"/>
      <c r="K663"/>
      <c r="L663"/>
      <c r="N663"/>
      <c r="O663"/>
      <c r="T663" s="48"/>
    </row>
    <row r="664" spans="3:20" ht="12.75">
      <c r="C664"/>
      <c r="D664"/>
      <c r="E664"/>
      <c r="F664"/>
      <c r="G664"/>
      <c r="H664"/>
      <c r="I664"/>
      <c r="K664"/>
      <c r="L664"/>
      <c r="N664"/>
      <c r="O664"/>
      <c r="T664" s="48"/>
    </row>
    <row r="665" spans="3:20" ht="12.75">
      <c r="C665"/>
      <c r="D665"/>
      <c r="E665"/>
      <c r="F665"/>
      <c r="G665"/>
      <c r="H665"/>
      <c r="I665"/>
      <c r="K665"/>
      <c r="L665"/>
      <c r="N665"/>
      <c r="O665"/>
      <c r="T665" s="48"/>
    </row>
    <row r="666" spans="3:20" ht="12.75">
      <c r="C666"/>
      <c r="D666"/>
      <c r="E666"/>
      <c r="F666"/>
      <c r="G666"/>
      <c r="H666"/>
      <c r="I666"/>
      <c r="K666"/>
      <c r="L666"/>
      <c r="N666"/>
      <c r="O666"/>
      <c r="T666" s="48"/>
    </row>
    <row r="667" spans="3:20" ht="12.75">
      <c r="C667"/>
      <c r="D667"/>
      <c r="E667"/>
      <c r="F667"/>
      <c r="G667"/>
      <c r="H667"/>
      <c r="I667"/>
      <c r="K667"/>
      <c r="L667"/>
      <c r="N667"/>
      <c r="O667"/>
      <c r="T667" s="48"/>
    </row>
    <row r="668" spans="3:20" ht="12.75">
      <c r="C668"/>
      <c r="D668"/>
      <c r="E668"/>
      <c r="F668"/>
      <c r="G668"/>
      <c r="H668"/>
      <c r="I668"/>
      <c r="K668"/>
      <c r="L668"/>
      <c r="N668"/>
      <c r="O668"/>
      <c r="T668" s="48"/>
    </row>
    <row r="669" spans="3:20" ht="12.75">
      <c r="C669"/>
      <c r="D669"/>
      <c r="E669"/>
      <c r="F669"/>
      <c r="G669"/>
      <c r="H669"/>
      <c r="I669"/>
      <c r="K669"/>
      <c r="L669"/>
      <c r="N669"/>
      <c r="O669"/>
      <c r="T669" s="48"/>
    </row>
    <row r="670" spans="3:20" ht="12.75">
      <c r="C670"/>
      <c r="D670"/>
      <c r="E670"/>
      <c r="F670"/>
      <c r="G670"/>
      <c r="H670"/>
      <c r="I670"/>
      <c r="K670"/>
      <c r="L670"/>
      <c r="N670"/>
      <c r="O670"/>
      <c r="T670" s="48"/>
    </row>
    <row r="671" spans="3:20" ht="12.75">
      <c r="C671"/>
      <c r="D671"/>
      <c r="E671"/>
      <c r="F671"/>
      <c r="G671"/>
      <c r="H671"/>
      <c r="I671"/>
      <c r="K671"/>
      <c r="L671"/>
      <c r="N671"/>
      <c r="O671"/>
      <c r="T671" s="48"/>
    </row>
    <row r="672" spans="3:20" ht="12.75">
      <c r="C672"/>
      <c r="D672"/>
      <c r="E672"/>
      <c r="F672"/>
      <c r="G672"/>
      <c r="H672"/>
      <c r="I672"/>
      <c r="K672"/>
      <c r="L672"/>
      <c r="N672"/>
      <c r="O672"/>
      <c r="T672" s="48"/>
    </row>
    <row r="673" spans="3:20" ht="12.75">
      <c r="C673"/>
      <c r="D673"/>
      <c r="E673"/>
      <c r="F673"/>
      <c r="G673"/>
      <c r="H673"/>
      <c r="I673"/>
      <c r="K673"/>
      <c r="L673"/>
      <c r="N673"/>
      <c r="O673"/>
      <c r="T673" s="48"/>
    </row>
    <row r="674" spans="3:20" ht="12.75">
      <c r="C674"/>
      <c r="D674"/>
      <c r="E674"/>
      <c r="F674"/>
      <c r="G674"/>
      <c r="H674"/>
      <c r="I674"/>
      <c r="K674"/>
      <c r="L674"/>
      <c r="N674"/>
      <c r="O674"/>
      <c r="T674" s="48"/>
    </row>
    <row r="675" spans="3:20" ht="12.75">
      <c r="C675"/>
      <c r="D675"/>
      <c r="E675"/>
      <c r="F675"/>
      <c r="G675"/>
      <c r="H675"/>
      <c r="I675"/>
      <c r="K675"/>
      <c r="L675"/>
      <c r="N675"/>
      <c r="O675"/>
      <c r="T675" s="48"/>
    </row>
    <row r="676" spans="3:20" ht="12.75">
      <c r="C676"/>
      <c r="D676"/>
      <c r="E676"/>
      <c r="F676"/>
      <c r="G676"/>
      <c r="H676"/>
      <c r="I676"/>
      <c r="K676"/>
      <c r="L676"/>
      <c r="N676"/>
      <c r="O676"/>
      <c r="T676" s="48"/>
    </row>
    <row r="677" spans="3:20" ht="12.75">
      <c r="C677"/>
      <c r="D677"/>
      <c r="E677"/>
      <c r="F677"/>
      <c r="G677"/>
      <c r="H677"/>
      <c r="I677"/>
      <c r="K677"/>
      <c r="L677"/>
      <c r="N677"/>
      <c r="O677"/>
      <c r="T677" s="48"/>
    </row>
    <row r="678" spans="3:20" ht="12.75">
      <c r="C678"/>
      <c r="D678"/>
      <c r="E678"/>
      <c r="F678"/>
      <c r="G678"/>
      <c r="H678"/>
      <c r="I678"/>
      <c r="K678"/>
      <c r="L678"/>
      <c r="N678"/>
      <c r="O678"/>
      <c r="T678" s="48"/>
    </row>
    <row r="679" spans="3:20" ht="12.75">
      <c r="C679"/>
      <c r="D679"/>
      <c r="E679"/>
      <c r="F679"/>
      <c r="G679"/>
      <c r="H679"/>
      <c r="I679"/>
      <c r="K679"/>
      <c r="L679"/>
      <c r="N679"/>
      <c r="O679"/>
      <c r="T679" s="48"/>
    </row>
    <row r="680" spans="3:20" ht="12.75">
      <c r="C680"/>
      <c r="D680"/>
      <c r="E680"/>
      <c r="F680"/>
      <c r="G680"/>
      <c r="H680"/>
      <c r="I680"/>
      <c r="K680"/>
      <c r="L680"/>
      <c r="N680"/>
      <c r="O680"/>
      <c r="T680" s="48"/>
    </row>
    <row r="681" spans="3:20" ht="12.75">
      <c r="C681"/>
      <c r="D681"/>
      <c r="E681"/>
      <c r="F681"/>
      <c r="G681"/>
      <c r="H681"/>
      <c r="I681"/>
      <c r="K681"/>
      <c r="L681"/>
      <c r="N681"/>
      <c r="O681"/>
      <c r="T681" s="48"/>
    </row>
    <row r="682" spans="3:20" ht="12.75">
      <c r="C682"/>
      <c r="D682"/>
      <c r="E682"/>
      <c r="F682"/>
      <c r="G682"/>
      <c r="H682"/>
      <c r="I682"/>
      <c r="K682"/>
      <c r="L682"/>
      <c r="N682"/>
      <c r="O682"/>
      <c r="T682" s="48"/>
    </row>
    <row r="683" spans="3:20" ht="12.75">
      <c r="C683"/>
      <c r="D683"/>
      <c r="E683"/>
      <c r="F683"/>
      <c r="G683"/>
      <c r="H683"/>
      <c r="I683"/>
      <c r="K683"/>
      <c r="L683"/>
      <c r="N683"/>
      <c r="O683"/>
      <c r="T683" s="48"/>
    </row>
    <row r="684" spans="3:20" ht="12.75">
      <c r="C684"/>
      <c r="D684"/>
      <c r="E684"/>
      <c r="F684"/>
      <c r="G684"/>
      <c r="H684"/>
      <c r="I684"/>
      <c r="K684"/>
      <c r="L684"/>
      <c r="N684"/>
      <c r="O684"/>
      <c r="T684" s="48"/>
    </row>
    <row r="685" spans="3:20" ht="12.75">
      <c r="C685"/>
      <c r="D685"/>
      <c r="E685"/>
      <c r="F685"/>
      <c r="G685"/>
      <c r="H685"/>
      <c r="I685"/>
      <c r="K685"/>
      <c r="L685"/>
      <c r="N685"/>
      <c r="O685"/>
      <c r="T685" s="48"/>
    </row>
    <row r="686" spans="3:20" ht="12.75">
      <c r="C686"/>
      <c r="D686"/>
      <c r="E686"/>
      <c r="F686"/>
      <c r="G686"/>
      <c r="H686"/>
      <c r="I686"/>
      <c r="K686"/>
      <c r="L686"/>
      <c r="N686"/>
      <c r="O686"/>
      <c r="T686" s="48"/>
    </row>
    <row r="687" spans="3:20" ht="12.75">
      <c r="C687"/>
      <c r="D687"/>
      <c r="E687"/>
      <c r="F687"/>
      <c r="G687"/>
      <c r="H687"/>
      <c r="I687"/>
      <c r="K687"/>
      <c r="L687"/>
      <c r="N687"/>
      <c r="O687"/>
      <c r="T687" s="48"/>
    </row>
    <row r="688" spans="3:20" ht="12.75">
      <c r="C688"/>
      <c r="D688"/>
      <c r="E688"/>
      <c r="F688"/>
      <c r="G688"/>
      <c r="H688"/>
      <c r="I688"/>
      <c r="K688"/>
      <c r="L688"/>
      <c r="N688"/>
      <c r="O688"/>
      <c r="T688" s="48"/>
    </row>
    <row r="689" spans="3:20" ht="12.75">
      <c r="C689"/>
      <c r="D689"/>
      <c r="E689"/>
      <c r="F689"/>
      <c r="G689"/>
      <c r="H689"/>
      <c r="I689"/>
      <c r="K689"/>
      <c r="L689"/>
      <c r="N689"/>
      <c r="O689"/>
      <c r="T689" s="48"/>
    </row>
    <row r="690" spans="3:20" ht="12.75">
      <c r="C690"/>
      <c r="D690"/>
      <c r="E690"/>
      <c r="F690"/>
      <c r="G690"/>
      <c r="H690"/>
      <c r="I690"/>
      <c r="K690"/>
      <c r="L690"/>
      <c r="N690"/>
      <c r="O690"/>
      <c r="T690" s="48"/>
    </row>
    <row r="691" spans="3:20" ht="12.75">
      <c r="C691"/>
      <c r="D691"/>
      <c r="E691"/>
      <c r="F691"/>
      <c r="G691"/>
      <c r="H691"/>
      <c r="I691"/>
      <c r="K691"/>
      <c r="L691"/>
      <c r="N691"/>
      <c r="O691"/>
      <c r="T691" s="48"/>
    </row>
    <row r="692" spans="3:20" ht="12.75">
      <c r="C692"/>
      <c r="D692"/>
      <c r="E692"/>
      <c r="F692"/>
      <c r="G692"/>
      <c r="H692"/>
      <c r="I692"/>
      <c r="K692"/>
      <c r="L692"/>
      <c r="N692"/>
      <c r="O692"/>
      <c r="T692" s="48"/>
    </row>
    <row r="693" spans="3:20" ht="12.75">
      <c r="C693"/>
      <c r="D693"/>
      <c r="E693"/>
      <c r="F693"/>
      <c r="G693"/>
      <c r="H693"/>
      <c r="I693"/>
      <c r="K693"/>
      <c r="L693"/>
      <c r="N693"/>
      <c r="O693"/>
      <c r="T693" s="48"/>
    </row>
    <row r="694" spans="3:20" ht="12.75">
      <c r="C694"/>
      <c r="D694"/>
      <c r="E694"/>
      <c r="F694"/>
      <c r="G694"/>
      <c r="H694"/>
      <c r="I694"/>
      <c r="K694"/>
      <c r="L694"/>
      <c r="N694"/>
      <c r="O694"/>
      <c r="T694" s="48"/>
    </row>
    <row r="695" spans="3:20" ht="12.75">
      <c r="C695"/>
      <c r="D695"/>
      <c r="E695"/>
      <c r="F695"/>
      <c r="G695"/>
      <c r="H695"/>
      <c r="I695"/>
      <c r="K695"/>
      <c r="L695"/>
      <c r="N695"/>
      <c r="O695"/>
      <c r="T695" s="48"/>
    </row>
    <row r="696" spans="3:20" ht="12.75">
      <c r="C696"/>
      <c r="D696"/>
      <c r="E696"/>
      <c r="F696"/>
      <c r="G696"/>
      <c r="H696"/>
      <c r="I696"/>
      <c r="K696"/>
      <c r="L696"/>
      <c r="N696"/>
      <c r="O696"/>
      <c r="T696" s="48"/>
    </row>
    <row r="697" spans="3:20" ht="12.75">
      <c r="C697"/>
      <c r="D697"/>
      <c r="E697"/>
      <c r="F697"/>
      <c r="G697"/>
      <c r="H697"/>
      <c r="I697"/>
      <c r="K697"/>
      <c r="L697"/>
      <c r="N697"/>
      <c r="O697"/>
      <c r="T697" s="48"/>
    </row>
    <row r="698" spans="3:20" ht="12.75">
      <c r="C698"/>
      <c r="D698"/>
      <c r="E698"/>
      <c r="F698"/>
      <c r="G698"/>
      <c r="H698"/>
      <c r="I698"/>
      <c r="K698"/>
      <c r="L698"/>
      <c r="N698"/>
      <c r="O698"/>
      <c r="T698" s="48"/>
    </row>
    <row r="699" spans="3:20" ht="12.75">
      <c r="C699"/>
      <c r="D699"/>
      <c r="E699"/>
      <c r="F699"/>
      <c r="G699"/>
      <c r="H699"/>
      <c r="I699"/>
      <c r="K699"/>
      <c r="L699"/>
      <c r="N699"/>
      <c r="O699"/>
      <c r="T699" s="48"/>
    </row>
    <row r="700" spans="3:20" ht="12.75">
      <c r="C700"/>
      <c r="D700"/>
      <c r="E700"/>
      <c r="F700"/>
      <c r="G700"/>
      <c r="H700"/>
      <c r="I700"/>
      <c r="K700"/>
      <c r="L700"/>
      <c r="N700"/>
      <c r="O700"/>
      <c r="T700" s="48"/>
    </row>
    <row r="701" spans="3:20" ht="12.75">
      <c r="C701"/>
      <c r="D701"/>
      <c r="E701"/>
      <c r="F701"/>
      <c r="G701"/>
      <c r="H701"/>
      <c r="I701"/>
      <c r="K701"/>
      <c r="L701"/>
      <c r="N701"/>
      <c r="O701"/>
      <c r="T701" s="48"/>
    </row>
    <row r="702" spans="3:20" ht="12.75">
      <c r="C702"/>
      <c r="D702"/>
      <c r="E702"/>
      <c r="F702"/>
      <c r="G702"/>
      <c r="H702"/>
      <c r="I702"/>
      <c r="K702"/>
      <c r="L702"/>
      <c r="N702"/>
      <c r="O702"/>
      <c r="T702" s="48"/>
    </row>
    <row r="703" spans="3:20" ht="12.75">
      <c r="C703"/>
      <c r="D703"/>
      <c r="E703"/>
      <c r="F703"/>
      <c r="G703"/>
      <c r="H703"/>
      <c r="I703"/>
      <c r="K703"/>
      <c r="L703"/>
      <c r="N703"/>
      <c r="O703"/>
      <c r="T703" s="48"/>
    </row>
    <row r="704" spans="3:20" ht="12.75">
      <c r="C704"/>
      <c r="D704"/>
      <c r="E704"/>
      <c r="F704"/>
      <c r="G704"/>
      <c r="H704"/>
      <c r="I704"/>
      <c r="K704"/>
      <c r="L704"/>
      <c r="N704"/>
      <c r="O704"/>
      <c r="T704" s="48"/>
    </row>
    <row r="705" spans="3:20" ht="12.75">
      <c r="C705"/>
      <c r="D705"/>
      <c r="E705"/>
      <c r="F705"/>
      <c r="G705"/>
      <c r="H705"/>
      <c r="I705"/>
      <c r="K705"/>
      <c r="L705"/>
      <c r="N705"/>
      <c r="O705"/>
      <c r="T705" s="48"/>
    </row>
    <row r="706" spans="3:20" ht="12.75">
      <c r="C706"/>
      <c r="D706"/>
      <c r="E706"/>
      <c r="F706"/>
      <c r="G706"/>
      <c r="H706"/>
      <c r="I706"/>
      <c r="K706"/>
      <c r="L706"/>
      <c r="N706"/>
      <c r="O706"/>
      <c r="T706" s="48"/>
    </row>
    <row r="707" spans="3:20" ht="12.75">
      <c r="C707"/>
      <c r="D707"/>
      <c r="E707"/>
      <c r="F707"/>
      <c r="G707"/>
      <c r="H707"/>
      <c r="I707"/>
      <c r="K707"/>
      <c r="L707"/>
      <c r="N707"/>
      <c r="O707"/>
      <c r="T707" s="48"/>
    </row>
    <row r="708" spans="3:20" ht="12.75">
      <c r="C708"/>
      <c r="D708"/>
      <c r="E708"/>
      <c r="F708"/>
      <c r="G708"/>
      <c r="H708"/>
      <c r="I708"/>
      <c r="K708"/>
      <c r="L708"/>
      <c r="N708"/>
      <c r="O708"/>
      <c r="T708" s="48"/>
    </row>
    <row r="709" spans="3:20" ht="12.75">
      <c r="C709"/>
      <c r="D709"/>
      <c r="E709"/>
      <c r="F709"/>
      <c r="G709"/>
      <c r="H709"/>
      <c r="I709"/>
      <c r="K709"/>
      <c r="L709"/>
      <c r="N709"/>
      <c r="O709"/>
      <c r="T709" s="48"/>
    </row>
    <row r="710" spans="3:20" ht="12.75">
      <c r="C710"/>
      <c r="D710"/>
      <c r="E710"/>
      <c r="F710"/>
      <c r="G710"/>
      <c r="H710"/>
      <c r="I710"/>
      <c r="K710"/>
      <c r="L710"/>
      <c r="N710"/>
      <c r="O710"/>
      <c r="T710" s="48"/>
    </row>
    <row r="711" spans="3:20" ht="12.75">
      <c r="C711"/>
      <c r="D711"/>
      <c r="E711"/>
      <c r="F711"/>
      <c r="G711"/>
      <c r="H711"/>
      <c r="I711"/>
      <c r="K711"/>
      <c r="L711"/>
      <c r="N711"/>
      <c r="O711"/>
      <c r="T711" s="48"/>
    </row>
    <row r="712" spans="3:20" ht="12.75">
      <c r="C712"/>
      <c r="D712"/>
      <c r="E712"/>
      <c r="F712"/>
      <c r="G712"/>
      <c r="H712"/>
      <c r="I712"/>
      <c r="K712"/>
      <c r="L712"/>
      <c r="N712"/>
      <c r="O712"/>
      <c r="T712" s="48"/>
    </row>
    <row r="713" spans="3:20" ht="12.75">
      <c r="C713"/>
      <c r="D713"/>
      <c r="E713"/>
      <c r="F713"/>
      <c r="G713"/>
      <c r="H713"/>
      <c r="I713"/>
      <c r="K713"/>
      <c r="L713"/>
      <c r="N713"/>
      <c r="O713"/>
      <c r="T713" s="48"/>
    </row>
    <row r="714" spans="3:20" ht="12.75">
      <c r="C714"/>
      <c r="D714"/>
      <c r="E714"/>
      <c r="F714"/>
      <c r="G714"/>
      <c r="H714"/>
      <c r="I714"/>
      <c r="K714"/>
      <c r="L714"/>
      <c r="N714"/>
      <c r="O714"/>
      <c r="T714" s="48"/>
    </row>
    <row r="715" spans="3:20" ht="12.75">
      <c r="C715"/>
      <c r="D715"/>
      <c r="E715"/>
      <c r="F715"/>
      <c r="G715"/>
      <c r="H715"/>
      <c r="I715"/>
      <c r="K715"/>
      <c r="L715"/>
      <c r="N715"/>
      <c r="O715"/>
      <c r="T715" s="48"/>
    </row>
    <row r="716" spans="3:20" ht="12.75">
      <c r="C716"/>
      <c r="D716"/>
      <c r="E716"/>
      <c r="F716"/>
      <c r="G716"/>
      <c r="H716"/>
      <c r="I716"/>
      <c r="K716"/>
      <c r="L716"/>
      <c r="N716"/>
      <c r="O716"/>
      <c r="T716" s="48"/>
    </row>
    <row r="717" spans="3:20" ht="12.75">
      <c r="C717"/>
      <c r="D717"/>
      <c r="E717"/>
      <c r="F717"/>
      <c r="G717"/>
      <c r="H717"/>
      <c r="I717"/>
      <c r="K717"/>
      <c r="L717"/>
      <c r="N717"/>
      <c r="O717"/>
      <c r="T717" s="48"/>
    </row>
    <row r="718" spans="3:20" ht="12.75">
      <c r="C718"/>
      <c r="D718"/>
      <c r="E718"/>
      <c r="F718"/>
      <c r="G718"/>
      <c r="H718"/>
      <c r="I718"/>
      <c r="K718"/>
      <c r="L718"/>
      <c r="N718"/>
      <c r="O718"/>
      <c r="T718" s="48"/>
    </row>
    <row r="719" spans="3:20" ht="12.75">
      <c r="C719"/>
      <c r="D719"/>
      <c r="E719"/>
      <c r="F719"/>
      <c r="G719"/>
      <c r="H719"/>
      <c r="I719"/>
      <c r="K719"/>
      <c r="L719"/>
      <c r="N719"/>
      <c r="O719"/>
      <c r="T719" s="48"/>
    </row>
    <row r="720" spans="3:20" ht="12.75">
      <c r="C720"/>
      <c r="D720"/>
      <c r="E720"/>
      <c r="F720"/>
      <c r="G720"/>
      <c r="H720"/>
      <c r="I720"/>
      <c r="K720"/>
      <c r="L720"/>
      <c r="N720"/>
      <c r="O720"/>
      <c r="T720" s="48"/>
    </row>
    <row r="721" spans="3:20" ht="12.75">
      <c r="C721"/>
      <c r="D721"/>
      <c r="E721"/>
      <c r="F721"/>
      <c r="G721"/>
      <c r="H721"/>
      <c r="I721"/>
      <c r="K721"/>
      <c r="L721"/>
      <c r="N721"/>
      <c r="O721"/>
      <c r="T721" s="48"/>
    </row>
    <row r="722" spans="3:20" ht="12.75">
      <c r="C722"/>
      <c r="D722"/>
      <c r="E722"/>
      <c r="F722"/>
      <c r="G722"/>
      <c r="H722"/>
      <c r="I722"/>
      <c r="K722"/>
      <c r="L722"/>
      <c r="N722"/>
      <c r="O722"/>
      <c r="T722" s="48"/>
    </row>
    <row r="723" spans="3:20" ht="12.75">
      <c r="C723"/>
      <c r="D723"/>
      <c r="E723"/>
      <c r="F723"/>
      <c r="G723"/>
      <c r="H723"/>
      <c r="I723"/>
      <c r="K723"/>
      <c r="L723"/>
      <c r="N723"/>
      <c r="O723"/>
      <c r="T723" s="48"/>
    </row>
    <row r="724" spans="3:20" ht="12.75">
      <c r="C724"/>
      <c r="D724"/>
      <c r="E724"/>
      <c r="F724"/>
      <c r="G724"/>
      <c r="H724"/>
      <c r="I724"/>
      <c r="K724"/>
      <c r="L724"/>
      <c r="N724"/>
      <c r="O724"/>
      <c r="T724" s="48"/>
    </row>
    <row r="725" spans="3:20" ht="12.75">
      <c r="C725"/>
      <c r="D725"/>
      <c r="E725"/>
      <c r="F725"/>
      <c r="G725"/>
      <c r="H725"/>
      <c r="I725"/>
      <c r="K725"/>
      <c r="L725"/>
      <c r="N725"/>
      <c r="O725"/>
      <c r="T725" s="48"/>
    </row>
    <row r="726" spans="3:20" ht="12.75">
      <c r="C726"/>
      <c r="D726"/>
      <c r="E726"/>
      <c r="F726"/>
      <c r="G726"/>
      <c r="H726"/>
      <c r="I726"/>
      <c r="K726"/>
      <c r="L726"/>
      <c r="N726"/>
      <c r="O726"/>
      <c r="T726" s="48"/>
    </row>
    <row r="727" spans="3:20" ht="12.75">
      <c r="C727"/>
      <c r="D727"/>
      <c r="E727"/>
      <c r="F727"/>
      <c r="G727"/>
      <c r="H727"/>
      <c r="I727"/>
      <c r="K727"/>
      <c r="L727"/>
      <c r="N727"/>
      <c r="O727"/>
      <c r="T727" s="48"/>
    </row>
    <row r="728" spans="3:20" ht="12.75">
      <c r="C728"/>
      <c r="D728"/>
      <c r="E728"/>
      <c r="F728"/>
      <c r="G728"/>
      <c r="H728"/>
      <c r="I728"/>
      <c r="K728"/>
      <c r="L728"/>
      <c r="N728"/>
      <c r="O728"/>
      <c r="T728" s="48"/>
    </row>
    <row r="729" spans="3:20" ht="12.75">
      <c r="C729"/>
      <c r="D729"/>
      <c r="E729"/>
      <c r="F729"/>
      <c r="G729"/>
      <c r="H729"/>
      <c r="I729"/>
      <c r="K729"/>
      <c r="L729"/>
      <c r="N729"/>
      <c r="O729"/>
      <c r="T729" s="48"/>
    </row>
    <row r="730" spans="3:20" ht="12.75">
      <c r="C730"/>
      <c r="D730"/>
      <c r="E730"/>
      <c r="F730"/>
      <c r="G730"/>
      <c r="H730"/>
      <c r="I730"/>
      <c r="K730"/>
      <c r="L730"/>
      <c r="N730"/>
      <c r="O730"/>
      <c r="T730" s="48"/>
    </row>
    <row r="731" spans="3:20" ht="12.75">
      <c r="C731"/>
      <c r="D731"/>
      <c r="E731"/>
      <c r="F731"/>
      <c r="G731"/>
      <c r="H731"/>
      <c r="I731"/>
      <c r="K731"/>
      <c r="L731"/>
      <c r="N731"/>
      <c r="O731"/>
      <c r="T731" s="48"/>
    </row>
    <row r="732" spans="3:20" ht="12.75">
      <c r="C732"/>
      <c r="D732"/>
      <c r="E732"/>
      <c r="F732"/>
      <c r="G732"/>
      <c r="H732"/>
      <c r="I732"/>
      <c r="K732"/>
      <c r="L732"/>
      <c r="N732"/>
      <c r="O732"/>
      <c r="T732" s="48"/>
    </row>
    <row r="733" spans="3:20" ht="12.75">
      <c r="C733"/>
      <c r="D733"/>
      <c r="E733"/>
      <c r="F733"/>
      <c r="G733"/>
      <c r="H733"/>
      <c r="I733"/>
      <c r="K733"/>
      <c r="L733"/>
      <c r="N733"/>
      <c r="O733"/>
      <c r="T733" s="48"/>
    </row>
    <row r="734" spans="3:20" ht="12.75">
      <c r="C734"/>
      <c r="D734"/>
      <c r="E734"/>
      <c r="F734"/>
      <c r="G734"/>
      <c r="H734"/>
      <c r="I734"/>
      <c r="K734"/>
      <c r="L734"/>
      <c r="N734"/>
      <c r="O734"/>
      <c r="T734" s="48"/>
    </row>
    <row r="735" spans="3:20" ht="12.75">
      <c r="C735"/>
      <c r="D735"/>
      <c r="E735"/>
      <c r="F735"/>
      <c r="G735"/>
      <c r="H735"/>
      <c r="I735"/>
      <c r="K735"/>
      <c r="L735"/>
      <c r="N735"/>
      <c r="O735"/>
      <c r="T735" s="48"/>
    </row>
    <row r="736" spans="3:20" ht="12.75">
      <c r="C736"/>
      <c r="D736"/>
      <c r="E736"/>
      <c r="F736"/>
      <c r="G736"/>
      <c r="H736"/>
      <c r="I736"/>
      <c r="K736"/>
      <c r="L736"/>
      <c r="N736"/>
      <c r="O736"/>
      <c r="T736" s="48"/>
    </row>
    <row r="737" spans="3:20" ht="12.75">
      <c r="C737"/>
      <c r="D737"/>
      <c r="E737"/>
      <c r="F737"/>
      <c r="G737"/>
      <c r="H737"/>
      <c r="I737"/>
      <c r="K737"/>
      <c r="L737"/>
      <c r="N737"/>
      <c r="O737"/>
      <c r="T737" s="48"/>
    </row>
    <row r="738" spans="3:20" ht="12.75">
      <c r="C738"/>
      <c r="D738"/>
      <c r="E738"/>
      <c r="F738"/>
      <c r="G738"/>
      <c r="H738"/>
      <c r="I738"/>
      <c r="K738"/>
      <c r="L738"/>
      <c r="N738"/>
      <c r="O738"/>
      <c r="T738" s="48"/>
    </row>
    <row r="739" spans="3:20" ht="12.75">
      <c r="C739"/>
      <c r="D739"/>
      <c r="E739"/>
      <c r="F739"/>
      <c r="G739"/>
      <c r="H739"/>
      <c r="I739"/>
      <c r="K739"/>
      <c r="L739"/>
      <c r="N739"/>
      <c r="O739"/>
      <c r="T739" s="48"/>
    </row>
    <row r="740" spans="3:20" ht="12.75">
      <c r="C740"/>
      <c r="D740"/>
      <c r="E740"/>
      <c r="F740"/>
      <c r="G740"/>
      <c r="H740"/>
      <c r="I740"/>
      <c r="K740"/>
      <c r="L740"/>
      <c r="N740"/>
      <c r="O740"/>
      <c r="T740" s="48"/>
    </row>
    <row r="741" spans="3:20" ht="12.75">
      <c r="C741"/>
      <c r="D741"/>
      <c r="E741"/>
      <c r="F741"/>
      <c r="G741"/>
      <c r="H741"/>
      <c r="I741"/>
      <c r="K741"/>
      <c r="L741"/>
      <c r="N741"/>
      <c r="O741"/>
      <c r="T741" s="48"/>
    </row>
    <row r="742" spans="3:20" ht="12.75">
      <c r="C742"/>
      <c r="D742"/>
      <c r="E742"/>
      <c r="F742"/>
      <c r="G742"/>
      <c r="H742"/>
      <c r="I742"/>
      <c r="K742"/>
      <c r="L742"/>
      <c r="N742"/>
      <c r="O742"/>
      <c r="T742" s="48"/>
    </row>
    <row r="743" spans="3:20" ht="12.75">
      <c r="C743"/>
      <c r="D743"/>
      <c r="E743"/>
      <c r="F743"/>
      <c r="G743"/>
      <c r="H743"/>
      <c r="I743"/>
      <c r="K743"/>
      <c r="L743"/>
      <c r="N743"/>
      <c r="O743"/>
      <c r="T743" s="48"/>
    </row>
    <row r="744" spans="3:20" ht="12.75">
      <c r="C744"/>
      <c r="D744"/>
      <c r="E744"/>
      <c r="F744"/>
      <c r="G744"/>
      <c r="H744"/>
      <c r="I744"/>
      <c r="K744"/>
      <c r="L744"/>
      <c r="N744"/>
      <c r="O744"/>
      <c r="T744" s="48"/>
    </row>
    <row r="745" spans="3:20" ht="12.75">
      <c r="C745"/>
      <c r="D745"/>
      <c r="E745"/>
      <c r="F745"/>
      <c r="G745"/>
      <c r="H745"/>
      <c r="I745"/>
      <c r="K745"/>
      <c r="L745"/>
      <c r="N745"/>
      <c r="O745"/>
      <c r="T745" s="48"/>
    </row>
    <row r="746" spans="3:20" ht="12.75">
      <c r="C746"/>
      <c r="D746"/>
      <c r="E746"/>
      <c r="F746"/>
      <c r="G746"/>
      <c r="H746"/>
      <c r="I746"/>
      <c r="K746"/>
      <c r="L746"/>
      <c r="N746"/>
      <c r="O746"/>
      <c r="T746" s="48"/>
    </row>
    <row r="747" spans="3:20" ht="12.75">
      <c r="C747"/>
      <c r="D747"/>
      <c r="E747"/>
      <c r="F747"/>
      <c r="G747"/>
      <c r="H747"/>
      <c r="I747"/>
      <c r="K747"/>
      <c r="L747"/>
      <c r="N747"/>
      <c r="O747"/>
      <c r="T747" s="48"/>
    </row>
    <row r="748" spans="3:20" ht="12.75">
      <c r="C748"/>
      <c r="D748"/>
      <c r="E748"/>
      <c r="F748"/>
      <c r="G748"/>
      <c r="H748"/>
      <c r="I748"/>
      <c r="K748"/>
      <c r="L748"/>
      <c r="N748"/>
      <c r="O748"/>
      <c r="T748" s="48"/>
    </row>
    <row r="749" spans="3:20" ht="12.75">
      <c r="C749"/>
      <c r="D749"/>
      <c r="E749"/>
      <c r="F749"/>
      <c r="G749"/>
      <c r="H749"/>
      <c r="I749"/>
      <c r="K749"/>
      <c r="L749"/>
      <c r="N749"/>
      <c r="O749"/>
      <c r="T749" s="48"/>
    </row>
    <row r="750" spans="3:20" ht="12.75">
      <c r="C750"/>
      <c r="D750"/>
      <c r="E750"/>
      <c r="F750"/>
      <c r="G750"/>
      <c r="H750"/>
      <c r="I750"/>
      <c r="K750"/>
      <c r="L750"/>
      <c r="N750"/>
      <c r="O750"/>
      <c r="T750" s="48"/>
    </row>
    <row r="751" spans="3:20" ht="12.75">
      <c r="C751"/>
      <c r="D751"/>
      <c r="E751"/>
      <c r="F751"/>
      <c r="G751"/>
      <c r="H751"/>
      <c r="I751"/>
      <c r="K751"/>
      <c r="L751"/>
      <c r="N751"/>
      <c r="O751"/>
      <c r="T751" s="48"/>
    </row>
    <row r="752" spans="3:20" ht="12.75">
      <c r="C752"/>
      <c r="D752"/>
      <c r="E752"/>
      <c r="F752"/>
      <c r="G752"/>
      <c r="H752"/>
      <c r="I752"/>
      <c r="K752"/>
      <c r="L752"/>
      <c r="N752"/>
      <c r="O752"/>
      <c r="T752" s="48"/>
    </row>
    <row r="753" spans="3:20" ht="12.75">
      <c r="C753"/>
      <c r="D753"/>
      <c r="E753"/>
      <c r="F753"/>
      <c r="G753"/>
      <c r="H753"/>
      <c r="I753"/>
      <c r="K753"/>
      <c r="L753"/>
      <c r="N753"/>
      <c r="O753"/>
      <c r="T753" s="48"/>
    </row>
    <row r="754" spans="3:20" ht="12.75">
      <c r="C754"/>
      <c r="D754"/>
      <c r="E754"/>
      <c r="F754"/>
      <c r="G754"/>
      <c r="H754"/>
      <c r="I754"/>
      <c r="K754"/>
      <c r="L754"/>
      <c r="N754"/>
      <c r="O754"/>
      <c r="T754" s="48"/>
    </row>
    <row r="755" spans="3:20" ht="12.75">
      <c r="C755"/>
      <c r="D755"/>
      <c r="E755"/>
      <c r="F755"/>
      <c r="G755"/>
      <c r="H755"/>
      <c r="I755"/>
      <c r="K755"/>
      <c r="L755"/>
      <c r="N755"/>
      <c r="O755"/>
      <c r="T755" s="48"/>
    </row>
    <row r="756" spans="3:20" ht="12.75">
      <c r="C756"/>
      <c r="D756"/>
      <c r="E756"/>
      <c r="F756"/>
      <c r="G756"/>
      <c r="H756"/>
      <c r="I756"/>
      <c r="K756"/>
      <c r="L756"/>
      <c r="N756"/>
      <c r="O756"/>
      <c r="T756" s="48"/>
    </row>
    <row r="757" spans="3:20" ht="12.75">
      <c r="C757"/>
      <c r="D757"/>
      <c r="E757"/>
      <c r="F757"/>
      <c r="G757"/>
      <c r="H757"/>
      <c r="I757"/>
      <c r="K757"/>
      <c r="L757"/>
      <c r="N757"/>
      <c r="O757"/>
      <c r="T757" s="48"/>
    </row>
    <row r="758" spans="3:20" ht="12.75">
      <c r="C758"/>
      <c r="D758"/>
      <c r="E758"/>
      <c r="F758"/>
      <c r="G758"/>
      <c r="H758"/>
      <c r="I758"/>
      <c r="K758"/>
      <c r="L758"/>
      <c r="N758"/>
      <c r="O758"/>
      <c r="T758" s="48"/>
    </row>
    <row r="759" spans="3:20" ht="12.75">
      <c r="C759"/>
      <c r="D759"/>
      <c r="E759"/>
      <c r="F759"/>
      <c r="G759"/>
      <c r="H759"/>
      <c r="I759"/>
      <c r="K759"/>
      <c r="L759"/>
      <c r="N759"/>
      <c r="O759"/>
      <c r="T759" s="48"/>
    </row>
    <row r="760" spans="3:20" ht="12.75">
      <c r="C760"/>
      <c r="D760"/>
      <c r="E760"/>
      <c r="F760"/>
      <c r="G760"/>
      <c r="H760"/>
      <c r="I760"/>
      <c r="K760"/>
      <c r="L760"/>
      <c r="N760"/>
      <c r="O760"/>
      <c r="T760" s="48"/>
    </row>
    <row r="761" spans="3:20" ht="12.75">
      <c r="C761"/>
      <c r="D761"/>
      <c r="E761"/>
      <c r="F761"/>
      <c r="G761"/>
      <c r="H761"/>
      <c r="I761"/>
      <c r="K761"/>
      <c r="L761"/>
      <c r="N761"/>
      <c r="O761"/>
      <c r="T761" s="48"/>
    </row>
    <row r="762" spans="3:20" ht="12.75">
      <c r="C762"/>
      <c r="D762"/>
      <c r="E762"/>
      <c r="F762"/>
      <c r="G762"/>
      <c r="H762"/>
      <c r="I762"/>
      <c r="K762"/>
      <c r="L762"/>
      <c r="N762"/>
      <c r="O762"/>
      <c r="T762" s="48"/>
    </row>
    <row r="763" spans="3:20" ht="12.75">
      <c r="C763"/>
      <c r="D763"/>
      <c r="E763"/>
      <c r="F763"/>
      <c r="G763"/>
      <c r="H763"/>
      <c r="I763"/>
      <c r="K763"/>
      <c r="L763"/>
      <c r="N763"/>
      <c r="O763"/>
      <c r="T763" s="48"/>
    </row>
    <row r="764" spans="3:20" ht="12.75">
      <c r="C764"/>
      <c r="D764"/>
      <c r="E764"/>
      <c r="F764"/>
      <c r="G764"/>
      <c r="H764"/>
      <c r="I764"/>
      <c r="K764"/>
      <c r="L764"/>
      <c r="N764"/>
      <c r="O764"/>
      <c r="T764" s="48"/>
    </row>
    <row r="765" spans="3:20" ht="12.75">
      <c r="C765"/>
      <c r="D765"/>
      <c r="E765"/>
      <c r="F765"/>
      <c r="G765"/>
      <c r="H765"/>
      <c r="I765"/>
      <c r="K765"/>
      <c r="L765"/>
      <c r="N765"/>
      <c r="O765"/>
      <c r="T765" s="48"/>
    </row>
    <row r="766" spans="3:20" ht="12.75">
      <c r="C766"/>
      <c r="D766"/>
      <c r="E766"/>
      <c r="F766"/>
      <c r="G766"/>
      <c r="H766"/>
      <c r="I766"/>
      <c r="K766"/>
      <c r="L766"/>
      <c r="N766"/>
      <c r="O766"/>
      <c r="T766" s="48"/>
    </row>
    <row r="767" spans="3:20" ht="12.75">
      <c r="C767"/>
      <c r="D767"/>
      <c r="E767"/>
      <c r="F767"/>
      <c r="G767"/>
      <c r="H767"/>
      <c r="I767"/>
      <c r="K767"/>
      <c r="L767"/>
      <c r="N767"/>
      <c r="O767"/>
      <c r="T767" s="48"/>
    </row>
    <row r="768" spans="3:20" ht="12.75">
      <c r="C768"/>
      <c r="D768"/>
      <c r="E768"/>
      <c r="F768"/>
      <c r="G768"/>
      <c r="H768"/>
      <c r="I768"/>
      <c r="K768"/>
      <c r="L768"/>
      <c r="N768"/>
      <c r="O768"/>
      <c r="T768" s="48"/>
    </row>
    <row r="769" spans="3:20" ht="12.75">
      <c r="C769"/>
      <c r="D769"/>
      <c r="E769"/>
      <c r="F769"/>
      <c r="G769"/>
      <c r="H769"/>
      <c r="I769"/>
      <c r="K769"/>
      <c r="L769"/>
      <c r="N769"/>
      <c r="O769"/>
      <c r="T769" s="48"/>
    </row>
    <row r="770" spans="3:20" ht="12.75">
      <c r="C770"/>
      <c r="D770"/>
      <c r="E770"/>
      <c r="F770"/>
      <c r="G770"/>
      <c r="H770"/>
      <c r="I770"/>
      <c r="K770"/>
      <c r="L770"/>
      <c r="N770"/>
      <c r="O770"/>
      <c r="T770" s="48"/>
    </row>
    <row r="771" spans="3:20" ht="12.75">
      <c r="C771"/>
      <c r="D771"/>
      <c r="E771"/>
      <c r="F771"/>
      <c r="G771"/>
      <c r="H771"/>
      <c r="I771"/>
      <c r="K771"/>
      <c r="L771"/>
      <c r="N771"/>
      <c r="O771"/>
      <c r="T771" s="48"/>
    </row>
    <row r="772" spans="3:20" ht="12.75">
      <c r="C772"/>
      <c r="D772"/>
      <c r="E772"/>
      <c r="F772"/>
      <c r="G772"/>
      <c r="H772"/>
      <c r="I772"/>
      <c r="K772"/>
      <c r="L772"/>
      <c r="N772"/>
      <c r="O772"/>
      <c r="T772" s="48"/>
    </row>
    <row r="773" spans="3:20" ht="12.75">
      <c r="C773"/>
      <c r="D773"/>
      <c r="E773"/>
      <c r="F773"/>
      <c r="G773"/>
      <c r="H773"/>
      <c r="I773"/>
      <c r="K773"/>
      <c r="L773"/>
      <c r="N773"/>
      <c r="O773"/>
      <c r="T773" s="48"/>
    </row>
    <row r="774" spans="3:20" ht="12.75">
      <c r="C774"/>
      <c r="D774"/>
      <c r="E774"/>
      <c r="F774"/>
      <c r="G774"/>
      <c r="H774"/>
      <c r="I774"/>
      <c r="K774"/>
      <c r="L774"/>
      <c r="N774"/>
      <c r="O774"/>
      <c r="T774" s="48"/>
    </row>
    <row r="775" spans="3:20" ht="12.75">
      <c r="C775"/>
      <c r="D775"/>
      <c r="E775"/>
      <c r="F775"/>
      <c r="G775"/>
      <c r="H775"/>
      <c r="I775"/>
      <c r="K775"/>
      <c r="L775"/>
      <c r="N775"/>
      <c r="O775"/>
      <c r="T775" s="48"/>
    </row>
    <row r="776" spans="3:20" ht="12.75">
      <c r="C776"/>
      <c r="D776"/>
      <c r="E776"/>
      <c r="F776"/>
      <c r="G776"/>
      <c r="H776"/>
      <c r="I776"/>
      <c r="K776"/>
      <c r="L776"/>
      <c r="N776"/>
      <c r="O776"/>
      <c r="T776" s="48"/>
    </row>
    <row r="777" spans="3:20" ht="12.75">
      <c r="C777"/>
      <c r="D777"/>
      <c r="E777"/>
      <c r="F777"/>
      <c r="G777"/>
      <c r="H777"/>
      <c r="I777"/>
      <c r="K777"/>
      <c r="L777"/>
      <c r="N777"/>
      <c r="O777"/>
      <c r="T777" s="48"/>
    </row>
    <row r="778" spans="3:20" ht="12.75">
      <c r="C778"/>
      <c r="D778"/>
      <c r="E778"/>
      <c r="F778"/>
      <c r="G778"/>
      <c r="H778"/>
      <c r="I778"/>
      <c r="K778"/>
      <c r="L778"/>
      <c r="N778"/>
      <c r="O778"/>
      <c r="T778" s="48"/>
    </row>
    <row r="779" spans="3:20" ht="12.75">
      <c r="C779"/>
      <c r="D779"/>
      <c r="E779"/>
      <c r="F779"/>
      <c r="G779"/>
      <c r="H779"/>
      <c r="I779"/>
      <c r="K779"/>
      <c r="L779"/>
      <c r="N779"/>
      <c r="O779"/>
      <c r="T779" s="48"/>
    </row>
    <row r="780" spans="3:20" ht="12.75">
      <c r="C780"/>
      <c r="D780"/>
      <c r="E780"/>
      <c r="F780"/>
      <c r="G780"/>
      <c r="H780"/>
      <c r="I780"/>
      <c r="K780"/>
      <c r="L780"/>
      <c r="N780"/>
      <c r="O780"/>
      <c r="T780" s="48"/>
    </row>
    <row r="781" spans="3:20" ht="12.75">
      <c r="C781"/>
      <c r="D781"/>
      <c r="E781"/>
      <c r="F781"/>
      <c r="G781"/>
      <c r="H781"/>
      <c r="I781"/>
      <c r="K781"/>
      <c r="L781"/>
      <c r="N781"/>
      <c r="O781"/>
      <c r="T781" s="48"/>
    </row>
    <row r="782" spans="3:20" ht="12.75">
      <c r="C782"/>
      <c r="D782"/>
      <c r="E782"/>
      <c r="F782"/>
      <c r="G782"/>
      <c r="H782"/>
      <c r="I782"/>
      <c r="K782"/>
      <c r="L782"/>
      <c r="N782"/>
      <c r="O782"/>
      <c r="T782" s="48"/>
    </row>
    <row r="783" spans="3:20" ht="12.75">
      <c r="C783"/>
      <c r="D783"/>
      <c r="E783"/>
      <c r="F783"/>
      <c r="G783"/>
      <c r="H783"/>
      <c r="I783"/>
      <c r="K783"/>
      <c r="L783"/>
      <c r="N783"/>
      <c r="O783"/>
      <c r="T783" s="48"/>
    </row>
    <row r="784" spans="3:20" ht="12.75">
      <c r="C784"/>
      <c r="D784"/>
      <c r="E784"/>
      <c r="F784"/>
      <c r="G784"/>
      <c r="H784"/>
      <c r="I784"/>
      <c r="K784"/>
      <c r="L784"/>
      <c r="N784"/>
      <c r="O784"/>
      <c r="T784" s="48"/>
    </row>
    <row r="785" spans="3:20" ht="12.75">
      <c r="C785"/>
      <c r="D785"/>
      <c r="E785"/>
      <c r="F785"/>
      <c r="G785"/>
      <c r="H785"/>
      <c r="I785"/>
      <c r="K785"/>
      <c r="L785"/>
      <c r="N785"/>
      <c r="O785"/>
      <c r="T785" s="48"/>
    </row>
    <row r="786" spans="3:20" ht="12.75">
      <c r="C786"/>
      <c r="D786"/>
      <c r="E786"/>
      <c r="F786"/>
      <c r="G786"/>
      <c r="H786"/>
      <c r="I786"/>
      <c r="K786"/>
      <c r="L786"/>
      <c r="N786"/>
      <c r="O786"/>
      <c r="T786" s="48"/>
    </row>
    <row r="787" spans="3:20" ht="12.75">
      <c r="C787"/>
      <c r="D787"/>
      <c r="E787"/>
      <c r="F787"/>
      <c r="G787"/>
      <c r="H787"/>
      <c r="I787"/>
      <c r="K787"/>
      <c r="L787"/>
      <c r="N787"/>
      <c r="O787"/>
      <c r="T787" s="48"/>
    </row>
    <row r="788" spans="3:20" ht="12.75">
      <c r="C788"/>
      <c r="D788"/>
      <c r="E788"/>
      <c r="F788"/>
      <c r="G788"/>
      <c r="H788"/>
      <c r="I788"/>
      <c r="K788"/>
      <c r="L788"/>
      <c r="N788"/>
      <c r="O788"/>
      <c r="T788" s="48"/>
    </row>
    <row r="789" spans="3:20" ht="12.75">
      <c r="C789"/>
      <c r="D789"/>
      <c r="E789"/>
      <c r="F789"/>
      <c r="G789"/>
      <c r="H789"/>
      <c r="I789"/>
      <c r="K789"/>
      <c r="L789"/>
      <c r="N789"/>
      <c r="O789"/>
      <c r="T789" s="48"/>
    </row>
    <row r="790" spans="3:20" ht="12.75">
      <c r="C790"/>
      <c r="D790"/>
      <c r="E790"/>
      <c r="F790"/>
      <c r="G790"/>
      <c r="H790"/>
      <c r="I790"/>
      <c r="K790"/>
      <c r="L790"/>
      <c r="N790"/>
      <c r="O790"/>
      <c r="T790" s="48"/>
    </row>
    <row r="791" spans="3:20" ht="12.75">
      <c r="C791"/>
      <c r="D791"/>
      <c r="E791"/>
      <c r="F791"/>
      <c r="G791"/>
      <c r="H791"/>
      <c r="I791"/>
      <c r="K791"/>
      <c r="L791"/>
      <c r="N791"/>
      <c r="O791"/>
      <c r="T791" s="48"/>
    </row>
    <row r="792" spans="3:20" ht="12.75">
      <c r="C792"/>
      <c r="D792"/>
      <c r="E792"/>
      <c r="F792"/>
      <c r="G792"/>
      <c r="H792"/>
      <c r="I792"/>
      <c r="K792"/>
      <c r="L792"/>
      <c r="N792"/>
      <c r="O792"/>
      <c r="T792" s="48"/>
    </row>
    <row r="793" spans="3:20" ht="12.75">
      <c r="C793"/>
      <c r="D793"/>
      <c r="E793"/>
      <c r="F793"/>
      <c r="G793"/>
      <c r="H793"/>
      <c r="I793"/>
      <c r="K793"/>
      <c r="L793"/>
      <c r="N793"/>
      <c r="O793"/>
      <c r="T793" s="48"/>
    </row>
    <row r="794" spans="3:20" ht="12.75">
      <c r="C794"/>
      <c r="D794"/>
      <c r="E794"/>
      <c r="F794"/>
      <c r="G794"/>
      <c r="H794"/>
      <c r="I794"/>
      <c r="K794"/>
      <c r="L794"/>
      <c r="N794"/>
      <c r="O794"/>
      <c r="T794" s="48"/>
    </row>
    <row r="795" spans="3:20" ht="12.75">
      <c r="C795"/>
      <c r="D795"/>
      <c r="E795"/>
      <c r="F795"/>
      <c r="G795"/>
      <c r="H795"/>
      <c r="I795"/>
      <c r="K795"/>
      <c r="L795"/>
      <c r="N795"/>
      <c r="O795"/>
      <c r="T795" s="48"/>
    </row>
    <row r="796" spans="3:20" ht="12.75">
      <c r="C796"/>
      <c r="D796"/>
      <c r="E796"/>
      <c r="F796"/>
      <c r="G796"/>
      <c r="H796"/>
      <c r="I796"/>
      <c r="K796"/>
      <c r="L796"/>
      <c r="N796"/>
      <c r="O796"/>
      <c r="T796" s="48"/>
    </row>
    <row r="797" spans="3:20" ht="12.75">
      <c r="C797"/>
      <c r="D797"/>
      <c r="E797"/>
      <c r="F797"/>
      <c r="G797"/>
      <c r="H797"/>
      <c r="I797"/>
      <c r="K797"/>
      <c r="L797"/>
      <c r="N797"/>
      <c r="O797"/>
      <c r="T797" s="48"/>
    </row>
    <row r="798" spans="3:20" ht="12.75">
      <c r="C798"/>
      <c r="D798"/>
      <c r="E798"/>
      <c r="F798"/>
      <c r="G798"/>
      <c r="H798"/>
      <c r="I798"/>
      <c r="K798"/>
      <c r="L798"/>
      <c r="N798"/>
      <c r="O798"/>
      <c r="T798" s="48"/>
    </row>
    <row r="799" spans="3:20" ht="12.75">
      <c r="C799"/>
      <c r="D799"/>
      <c r="E799"/>
      <c r="F799"/>
      <c r="G799"/>
      <c r="H799"/>
      <c r="I799"/>
      <c r="K799"/>
      <c r="L799"/>
      <c r="N799"/>
      <c r="O799"/>
      <c r="T799" s="48"/>
    </row>
    <row r="800" spans="3:20" ht="12.75">
      <c r="C800"/>
      <c r="D800"/>
      <c r="E800"/>
      <c r="F800"/>
      <c r="G800"/>
      <c r="H800"/>
      <c r="I800"/>
      <c r="K800"/>
      <c r="L800"/>
      <c r="N800"/>
      <c r="O800"/>
      <c r="T800" s="48"/>
    </row>
    <row r="801" spans="3:20" ht="12.75">
      <c r="C801"/>
      <c r="D801"/>
      <c r="E801"/>
      <c r="F801"/>
      <c r="G801"/>
      <c r="H801"/>
      <c r="I801"/>
      <c r="K801"/>
      <c r="L801"/>
      <c r="N801"/>
      <c r="O801"/>
      <c r="T801" s="48"/>
    </row>
    <row r="802" spans="3:20" ht="12.75">
      <c r="C802"/>
      <c r="D802"/>
      <c r="E802"/>
      <c r="F802"/>
      <c r="G802"/>
      <c r="H802"/>
      <c r="I802"/>
      <c r="K802"/>
      <c r="L802"/>
      <c r="N802"/>
      <c r="O802"/>
      <c r="T802" s="48"/>
    </row>
    <row r="803" spans="3:20" ht="12.75">
      <c r="C803"/>
      <c r="D803"/>
      <c r="E803"/>
      <c r="F803"/>
      <c r="G803"/>
      <c r="H803"/>
      <c r="I803"/>
      <c r="K803"/>
      <c r="L803"/>
      <c r="N803"/>
      <c r="O803"/>
      <c r="T803" s="48"/>
    </row>
    <row r="804" spans="3:20" ht="12.75">
      <c r="C804"/>
      <c r="D804"/>
      <c r="E804"/>
      <c r="F804"/>
      <c r="G804"/>
      <c r="H804"/>
      <c r="I804"/>
      <c r="K804"/>
      <c r="L804"/>
      <c r="N804"/>
      <c r="O804"/>
      <c r="T804" s="48"/>
    </row>
    <row r="805" spans="3:20" ht="12.75">
      <c r="C805"/>
      <c r="D805"/>
      <c r="E805"/>
      <c r="F805"/>
      <c r="G805"/>
      <c r="H805"/>
      <c r="I805"/>
      <c r="K805"/>
      <c r="L805"/>
      <c r="N805"/>
      <c r="O805"/>
      <c r="T805" s="48"/>
    </row>
    <row r="806" spans="3:20" ht="12.75">
      <c r="C806"/>
      <c r="D806"/>
      <c r="E806"/>
      <c r="F806"/>
      <c r="G806"/>
      <c r="H806"/>
      <c r="I806"/>
      <c r="K806"/>
      <c r="L806"/>
      <c r="N806"/>
      <c r="O806"/>
      <c r="T806" s="48"/>
    </row>
    <row r="807" spans="3:20" ht="12.75">
      <c r="C807"/>
      <c r="D807"/>
      <c r="E807"/>
      <c r="F807"/>
      <c r="G807"/>
      <c r="H807"/>
      <c r="I807"/>
      <c r="K807"/>
      <c r="L807"/>
      <c r="N807"/>
      <c r="O807"/>
      <c r="T807" s="48"/>
    </row>
    <row r="808" spans="3:20" ht="12.75">
      <c r="C808"/>
      <c r="D808"/>
      <c r="E808"/>
      <c r="F808"/>
      <c r="G808"/>
      <c r="H808"/>
      <c r="I808"/>
      <c r="K808"/>
      <c r="L808"/>
      <c r="N808"/>
      <c r="O808"/>
      <c r="T808" s="48"/>
    </row>
    <row r="809" spans="3:20" ht="12.75">
      <c r="C809"/>
      <c r="D809"/>
      <c r="E809"/>
      <c r="F809"/>
      <c r="G809"/>
      <c r="H809"/>
      <c r="I809"/>
      <c r="K809"/>
      <c r="L809"/>
      <c r="N809"/>
      <c r="O809"/>
      <c r="T809" s="48"/>
    </row>
    <row r="810" spans="3:20" ht="12.75">
      <c r="C810"/>
      <c r="D810"/>
      <c r="E810"/>
      <c r="F810"/>
      <c r="G810"/>
      <c r="H810"/>
      <c r="I810"/>
      <c r="K810"/>
      <c r="L810"/>
      <c r="N810"/>
      <c r="O810"/>
      <c r="T810" s="48"/>
    </row>
    <row r="811" spans="3:20" ht="12.75">
      <c r="C811"/>
      <c r="D811"/>
      <c r="E811"/>
      <c r="F811"/>
      <c r="G811"/>
      <c r="H811"/>
      <c r="I811"/>
      <c r="K811"/>
      <c r="L811"/>
      <c r="N811"/>
      <c r="O811"/>
      <c r="T811" s="48"/>
    </row>
    <row r="812" spans="3:20" ht="12.75">
      <c r="C812"/>
      <c r="D812"/>
      <c r="E812"/>
      <c r="F812"/>
      <c r="G812"/>
      <c r="H812"/>
      <c r="I812"/>
      <c r="K812"/>
      <c r="L812"/>
      <c r="N812"/>
      <c r="O812"/>
      <c r="T812" s="48"/>
    </row>
    <row r="813" spans="3:20" ht="12.75">
      <c r="C813"/>
      <c r="D813"/>
      <c r="E813"/>
      <c r="F813"/>
      <c r="G813"/>
      <c r="H813"/>
      <c r="I813"/>
      <c r="K813"/>
      <c r="L813"/>
      <c r="N813"/>
      <c r="O813"/>
      <c r="T813" s="48"/>
    </row>
    <row r="814" spans="3:20" ht="12.75">
      <c r="C814"/>
      <c r="D814"/>
      <c r="E814"/>
      <c r="F814"/>
      <c r="G814"/>
      <c r="H814"/>
      <c r="I814"/>
      <c r="K814"/>
      <c r="L814"/>
      <c r="N814"/>
      <c r="O814"/>
      <c r="T814" s="48"/>
    </row>
    <row r="815" spans="3:20" ht="12.75">
      <c r="C815"/>
      <c r="D815"/>
      <c r="E815"/>
      <c r="F815"/>
      <c r="G815"/>
      <c r="H815"/>
      <c r="I815"/>
      <c r="K815"/>
      <c r="L815"/>
      <c r="N815"/>
      <c r="O815"/>
      <c r="T815" s="48"/>
    </row>
    <row r="816" spans="3:20" ht="12.75">
      <c r="C816"/>
      <c r="D816"/>
      <c r="E816"/>
      <c r="F816"/>
      <c r="G816"/>
      <c r="H816"/>
      <c r="I816"/>
      <c r="K816"/>
      <c r="L816"/>
      <c r="N816"/>
      <c r="O816"/>
      <c r="T816" s="48"/>
    </row>
    <row r="817" spans="3:20" ht="12.75">
      <c r="C817"/>
      <c r="D817"/>
      <c r="E817"/>
      <c r="F817"/>
      <c r="G817"/>
      <c r="H817"/>
      <c r="I817"/>
      <c r="K817"/>
      <c r="L817"/>
      <c r="N817"/>
      <c r="O817"/>
      <c r="T817" s="48"/>
    </row>
    <row r="818" spans="3:20" ht="12.75">
      <c r="C818"/>
      <c r="D818"/>
      <c r="E818"/>
      <c r="F818"/>
      <c r="G818"/>
      <c r="H818"/>
      <c r="I818"/>
      <c r="K818"/>
      <c r="L818"/>
      <c r="N818"/>
      <c r="O818"/>
      <c r="T818" s="48"/>
    </row>
    <row r="819" spans="3:20" ht="12.75">
      <c r="C819"/>
      <c r="D819"/>
      <c r="E819"/>
      <c r="F819"/>
      <c r="G819"/>
      <c r="H819"/>
      <c r="I819"/>
      <c r="K819"/>
      <c r="L819"/>
      <c r="N819"/>
      <c r="O819"/>
      <c r="T819" s="48"/>
    </row>
    <row r="820" spans="3:20" ht="12.75">
      <c r="C820"/>
      <c r="D820"/>
      <c r="E820"/>
      <c r="F820"/>
      <c r="G820"/>
      <c r="H820"/>
      <c r="I820"/>
      <c r="K820"/>
      <c r="L820"/>
      <c r="N820"/>
      <c r="O820"/>
      <c r="T820" s="48"/>
    </row>
    <row r="821" spans="3:20" ht="12.75">
      <c r="C821"/>
      <c r="D821"/>
      <c r="E821"/>
      <c r="F821"/>
      <c r="G821"/>
      <c r="H821"/>
      <c r="I821"/>
      <c r="K821"/>
      <c r="L821"/>
      <c r="N821"/>
      <c r="O821"/>
      <c r="T821" s="48"/>
    </row>
    <row r="822" spans="3:20" ht="12.75">
      <c r="C822"/>
      <c r="D822"/>
      <c r="E822"/>
      <c r="F822"/>
      <c r="G822"/>
      <c r="H822"/>
      <c r="I822"/>
      <c r="K822"/>
      <c r="L822"/>
      <c r="N822"/>
      <c r="O822"/>
      <c r="T822" s="48"/>
    </row>
    <row r="823" spans="3:20" ht="12.75">
      <c r="C823"/>
      <c r="D823"/>
      <c r="E823"/>
      <c r="F823"/>
      <c r="G823"/>
      <c r="H823"/>
      <c r="I823"/>
      <c r="K823"/>
      <c r="L823"/>
      <c r="N823"/>
      <c r="O823"/>
      <c r="T823" s="48"/>
    </row>
    <row r="824" spans="3:20" ht="12.75">
      <c r="C824"/>
      <c r="D824"/>
      <c r="E824"/>
      <c r="F824"/>
      <c r="G824"/>
      <c r="H824"/>
      <c r="I824"/>
      <c r="K824"/>
      <c r="L824"/>
      <c r="N824"/>
      <c r="O824"/>
      <c r="T824" s="48"/>
    </row>
    <row r="825" spans="3:20" ht="12.75">
      <c r="C825"/>
      <c r="D825"/>
      <c r="E825"/>
      <c r="F825"/>
      <c r="G825"/>
      <c r="H825"/>
      <c r="I825"/>
      <c r="K825"/>
      <c r="L825"/>
      <c r="N825"/>
      <c r="O825"/>
      <c r="T825" s="48"/>
    </row>
    <row r="826" spans="3:20" ht="12.75">
      <c r="C826"/>
      <c r="D826"/>
      <c r="E826"/>
      <c r="F826"/>
      <c r="G826"/>
      <c r="H826"/>
      <c r="I826"/>
      <c r="K826"/>
      <c r="L826"/>
      <c r="N826"/>
      <c r="O826"/>
      <c r="T826" s="48"/>
    </row>
    <row r="827" spans="3:20" ht="12.75">
      <c r="C827"/>
      <c r="D827"/>
      <c r="E827"/>
      <c r="F827"/>
      <c r="G827"/>
      <c r="H827"/>
      <c r="I827"/>
      <c r="K827"/>
      <c r="L827"/>
      <c r="N827"/>
      <c r="O827"/>
      <c r="T827" s="48"/>
    </row>
    <row r="828" spans="3:20" ht="12.75">
      <c r="C828"/>
      <c r="D828"/>
      <c r="E828"/>
      <c r="F828"/>
      <c r="G828"/>
      <c r="H828"/>
      <c r="I828"/>
      <c r="K828"/>
      <c r="L828"/>
      <c r="N828"/>
      <c r="O828"/>
      <c r="T828" s="48"/>
    </row>
    <row r="829" spans="3:20" ht="12.75">
      <c r="C829"/>
      <c r="D829"/>
      <c r="E829"/>
      <c r="F829"/>
      <c r="G829"/>
      <c r="H829"/>
      <c r="I829"/>
      <c r="K829"/>
      <c r="L829"/>
      <c r="N829"/>
      <c r="O829"/>
      <c r="T829" s="48"/>
    </row>
    <row r="830" spans="3:20" ht="12.75">
      <c r="C830"/>
      <c r="D830"/>
      <c r="E830"/>
      <c r="F830"/>
      <c r="G830"/>
      <c r="H830"/>
      <c r="I830"/>
      <c r="K830"/>
      <c r="L830"/>
      <c r="N830"/>
      <c r="O830"/>
      <c r="T830" s="48"/>
    </row>
    <row r="831" spans="3:20" ht="12.75">
      <c r="C831"/>
      <c r="D831"/>
      <c r="E831"/>
      <c r="F831"/>
      <c r="G831"/>
      <c r="H831"/>
      <c r="I831"/>
      <c r="K831"/>
      <c r="L831"/>
      <c r="N831"/>
      <c r="O831"/>
      <c r="T831" s="48"/>
    </row>
    <row r="832" spans="3:20" ht="12.75">
      <c r="C832"/>
      <c r="D832"/>
      <c r="E832"/>
      <c r="F832"/>
      <c r="G832"/>
      <c r="H832"/>
      <c r="I832"/>
      <c r="K832"/>
      <c r="L832"/>
      <c r="N832"/>
      <c r="O832"/>
      <c r="T832" s="48"/>
    </row>
    <row r="833" spans="3:20" ht="12.75">
      <c r="C833"/>
      <c r="D833"/>
      <c r="E833"/>
      <c r="F833"/>
      <c r="G833"/>
      <c r="H833"/>
      <c r="I833"/>
      <c r="K833"/>
      <c r="L833"/>
      <c r="N833"/>
      <c r="O833"/>
      <c r="T833" s="48"/>
    </row>
    <row r="834" spans="3:20" ht="12.75">
      <c r="C834"/>
      <c r="D834"/>
      <c r="E834"/>
      <c r="F834"/>
      <c r="G834"/>
      <c r="H834"/>
      <c r="I834"/>
      <c r="K834"/>
      <c r="L834"/>
      <c r="N834"/>
      <c r="O834"/>
      <c r="T834" s="48"/>
    </row>
    <row r="835" spans="3:20" ht="12.75">
      <c r="C835"/>
      <c r="D835"/>
      <c r="E835"/>
      <c r="F835"/>
      <c r="G835"/>
      <c r="H835"/>
      <c r="I835"/>
      <c r="K835"/>
      <c r="L835"/>
      <c r="N835"/>
      <c r="O835"/>
      <c r="T835" s="48"/>
    </row>
    <row r="836" spans="3:20" ht="12.75">
      <c r="C836"/>
      <c r="D836"/>
      <c r="E836"/>
      <c r="F836"/>
      <c r="G836"/>
      <c r="H836"/>
      <c r="I836"/>
      <c r="K836"/>
      <c r="L836"/>
      <c r="N836"/>
      <c r="O836"/>
      <c r="T836" s="48"/>
    </row>
    <row r="837" spans="3:20" ht="12.75">
      <c r="C837"/>
      <c r="D837"/>
      <c r="E837"/>
      <c r="F837"/>
      <c r="G837"/>
      <c r="H837"/>
      <c r="I837"/>
      <c r="K837"/>
      <c r="L837"/>
      <c r="N837"/>
      <c r="O837"/>
      <c r="T837" s="48"/>
    </row>
    <row r="838" spans="3:20" ht="12.75">
      <c r="C838"/>
      <c r="D838"/>
      <c r="E838"/>
      <c r="F838"/>
      <c r="G838"/>
      <c r="H838"/>
      <c r="I838"/>
      <c r="K838"/>
      <c r="L838"/>
      <c r="N838"/>
      <c r="O838"/>
      <c r="T838" s="48"/>
    </row>
    <row r="839" spans="3:20" ht="12.75">
      <c r="C839"/>
      <c r="D839"/>
      <c r="E839"/>
      <c r="F839"/>
      <c r="G839"/>
      <c r="H839"/>
      <c r="I839"/>
      <c r="K839"/>
      <c r="L839"/>
      <c r="N839"/>
      <c r="O839"/>
      <c r="T839" s="48"/>
    </row>
    <row r="840" spans="3:20" ht="12.75">
      <c r="C840"/>
      <c r="D840"/>
      <c r="E840"/>
      <c r="F840"/>
      <c r="G840"/>
      <c r="H840"/>
      <c r="I840"/>
      <c r="K840"/>
      <c r="L840"/>
      <c r="N840"/>
      <c r="O840"/>
      <c r="T840" s="48"/>
    </row>
    <row r="841" spans="3:20" ht="12.75">
      <c r="C841"/>
      <c r="D841"/>
      <c r="E841"/>
      <c r="F841"/>
      <c r="G841"/>
      <c r="H841"/>
      <c r="I841"/>
      <c r="K841"/>
      <c r="L841"/>
      <c r="N841"/>
      <c r="O841"/>
      <c r="T841" s="48"/>
    </row>
    <row r="842" spans="3:20" ht="12.75">
      <c r="C842"/>
      <c r="D842"/>
      <c r="E842"/>
      <c r="F842"/>
      <c r="G842"/>
      <c r="H842"/>
      <c r="I842"/>
      <c r="K842"/>
      <c r="L842"/>
      <c r="N842"/>
      <c r="O842"/>
      <c r="T842" s="48"/>
    </row>
    <row r="843" spans="3:20" ht="12.75">
      <c r="C843"/>
      <c r="D843"/>
      <c r="E843"/>
      <c r="F843"/>
      <c r="G843"/>
      <c r="H843"/>
      <c r="I843"/>
      <c r="K843"/>
      <c r="L843"/>
      <c r="N843"/>
      <c r="O843"/>
      <c r="T843" s="48"/>
    </row>
    <row r="844" spans="3:20" ht="12.75">
      <c r="C844"/>
      <c r="D844"/>
      <c r="E844"/>
      <c r="F844"/>
      <c r="G844"/>
      <c r="H844"/>
      <c r="I844"/>
      <c r="K844"/>
      <c r="L844"/>
      <c r="N844"/>
      <c r="O844"/>
      <c r="T844" s="48"/>
    </row>
    <row r="845" spans="3:20" ht="12.75">
      <c r="C845"/>
      <c r="D845"/>
      <c r="E845"/>
      <c r="F845"/>
      <c r="G845"/>
      <c r="H845"/>
      <c r="I845"/>
      <c r="K845"/>
      <c r="L845"/>
      <c r="N845"/>
      <c r="O845"/>
      <c r="T845" s="48"/>
    </row>
    <row r="846" spans="3:20" ht="12.75">
      <c r="C846"/>
      <c r="D846"/>
      <c r="E846"/>
      <c r="F846"/>
      <c r="G846"/>
      <c r="H846"/>
      <c r="I846"/>
      <c r="K846"/>
      <c r="L846"/>
      <c r="N846"/>
      <c r="O846"/>
      <c r="T846" s="48"/>
    </row>
    <row r="847" spans="3:20" ht="12.75">
      <c r="C847"/>
      <c r="D847"/>
      <c r="E847"/>
      <c r="F847"/>
      <c r="G847"/>
      <c r="H847"/>
      <c r="I847"/>
      <c r="K847"/>
      <c r="L847"/>
      <c r="N847"/>
      <c r="O847"/>
      <c r="T847" s="48"/>
    </row>
    <row r="848" spans="3:20" ht="12.75">
      <c r="C848"/>
      <c r="D848"/>
      <c r="E848"/>
      <c r="F848"/>
      <c r="G848"/>
      <c r="H848"/>
      <c r="I848"/>
      <c r="K848"/>
      <c r="L848"/>
      <c r="N848"/>
      <c r="O848"/>
      <c r="T848" s="48"/>
    </row>
    <row r="849" spans="3:20" ht="12.75">
      <c r="C849"/>
      <c r="D849"/>
      <c r="E849"/>
      <c r="F849"/>
      <c r="G849"/>
      <c r="H849"/>
      <c r="I849"/>
      <c r="K849"/>
      <c r="L849"/>
      <c r="N849"/>
      <c r="O849"/>
      <c r="T849" s="48"/>
    </row>
    <row r="850" spans="3:20" ht="12.75">
      <c r="C850"/>
      <c r="D850"/>
      <c r="E850"/>
      <c r="F850"/>
      <c r="G850"/>
      <c r="H850"/>
      <c r="I850"/>
      <c r="K850"/>
      <c r="L850"/>
      <c r="N850"/>
      <c r="O850"/>
      <c r="T850" s="48"/>
    </row>
    <row r="851" spans="3:20" ht="12.75">
      <c r="C851"/>
      <c r="D851"/>
      <c r="E851"/>
      <c r="F851"/>
      <c r="G851"/>
      <c r="H851"/>
      <c r="I851"/>
      <c r="K851"/>
      <c r="L851"/>
      <c r="N851"/>
      <c r="O851"/>
      <c r="T851" s="48"/>
    </row>
    <row r="852" spans="3:20" ht="12.75">
      <c r="C852"/>
      <c r="D852"/>
      <c r="E852"/>
      <c r="F852"/>
      <c r="G852"/>
      <c r="H852"/>
      <c r="I852"/>
      <c r="K852"/>
      <c r="L852"/>
      <c r="N852"/>
      <c r="O852"/>
      <c r="T852" s="48"/>
    </row>
    <row r="853" spans="3:20" ht="12.75">
      <c r="C853"/>
      <c r="D853"/>
      <c r="E853"/>
      <c r="F853"/>
      <c r="G853"/>
      <c r="H853"/>
      <c r="I853"/>
      <c r="K853"/>
      <c r="L853"/>
      <c r="N853"/>
      <c r="O853"/>
      <c r="T853" s="48"/>
    </row>
    <row r="854" spans="3:20" ht="12.75">
      <c r="C854"/>
      <c r="D854"/>
      <c r="E854"/>
      <c r="F854"/>
      <c r="G854"/>
      <c r="H854"/>
      <c r="I854"/>
      <c r="K854"/>
      <c r="L854"/>
      <c r="N854"/>
      <c r="O854"/>
      <c r="T854" s="48"/>
    </row>
    <row r="855" spans="3:20" ht="12.75">
      <c r="C855"/>
      <c r="D855"/>
      <c r="E855"/>
      <c r="F855"/>
      <c r="G855"/>
      <c r="H855"/>
      <c r="I855"/>
      <c r="K855"/>
      <c r="L855"/>
      <c r="N855"/>
      <c r="O855"/>
      <c r="T855" s="48"/>
    </row>
    <row r="856" spans="3:20" ht="12.75">
      <c r="C856"/>
      <c r="D856"/>
      <c r="E856"/>
      <c r="F856"/>
      <c r="G856"/>
      <c r="H856"/>
      <c r="I856"/>
      <c r="K856"/>
      <c r="L856"/>
      <c r="N856"/>
      <c r="O856"/>
      <c r="T856" s="48"/>
    </row>
    <row r="857" spans="3:20" ht="12.75">
      <c r="C857"/>
      <c r="D857"/>
      <c r="E857"/>
      <c r="F857"/>
      <c r="G857"/>
      <c r="H857"/>
      <c r="I857"/>
      <c r="K857"/>
      <c r="L857"/>
      <c r="N857"/>
      <c r="O857"/>
      <c r="T857" s="48"/>
    </row>
    <row r="858" spans="3:20" ht="12.75">
      <c r="C858"/>
      <c r="D858"/>
      <c r="E858"/>
      <c r="F858"/>
      <c r="G858"/>
      <c r="H858"/>
      <c r="I858"/>
      <c r="K858"/>
      <c r="L858"/>
      <c r="N858"/>
      <c r="O858"/>
      <c r="T858" s="48"/>
    </row>
    <row r="859" spans="3:20" ht="12.75">
      <c r="C859"/>
      <c r="D859"/>
      <c r="E859"/>
      <c r="F859"/>
      <c r="G859"/>
      <c r="H859"/>
      <c r="I859"/>
      <c r="K859"/>
      <c r="L859"/>
      <c r="N859"/>
      <c r="O859"/>
      <c r="T859" s="48"/>
    </row>
    <row r="860" spans="3:20" ht="12.75">
      <c r="C860"/>
      <c r="D860"/>
      <c r="E860"/>
      <c r="F860"/>
      <c r="G860"/>
      <c r="H860"/>
      <c r="I860"/>
      <c r="K860"/>
      <c r="L860"/>
      <c r="N860"/>
      <c r="O860"/>
      <c r="T860" s="48"/>
    </row>
    <row r="861" spans="3:20" ht="12.75">
      <c r="C861"/>
      <c r="D861"/>
      <c r="E861"/>
      <c r="F861"/>
      <c r="G861"/>
      <c r="H861"/>
      <c r="I861"/>
      <c r="K861"/>
      <c r="L861"/>
      <c r="N861"/>
      <c r="O861"/>
      <c r="T861" s="48"/>
    </row>
    <row r="862" spans="3:20" ht="12.75">
      <c r="C862"/>
      <c r="D862"/>
      <c r="E862"/>
      <c r="F862"/>
      <c r="G862"/>
      <c r="H862"/>
      <c r="I862"/>
      <c r="K862"/>
      <c r="L862"/>
      <c r="N862"/>
      <c r="O862"/>
      <c r="T862" s="48"/>
    </row>
    <row r="863" spans="3:20" ht="12.75">
      <c r="C863"/>
      <c r="D863"/>
      <c r="E863"/>
      <c r="F863"/>
      <c r="G863"/>
      <c r="H863"/>
      <c r="I863"/>
      <c r="K863"/>
      <c r="L863"/>
      <c r="N863"/>
      <c r="O863"/>
      <c r="T863" s="48"/>
    </row>
    <row r="864" spans="3:20" ht="12.75">
      <c r="C864"/>
      <c r="D864"/>
      <c r="E864"/>
      <c r="F864"/>
      <c r="G864"/>
      <c r="H864"/>
      <c r="I864"/>
      <c r="K864"/>
      <c r="L864"/>
      <c r="N864"/>
      <c r="O864"/>
      <c r="T864" s="48"/>
    </row>
    <row r="865" spans="3:20" ht="12.75">
      <c r="C865"/>
      <c r="D865"/>
      <c r="E865"/>
      <c r="F865"/>
      <c r="G865"/>
      <c r="H865"/>
      <c r="I865"/>
      <c r="K865"/>
      <c r="L865"/>
      <c r="N865"/>
      <c r="O865"/>
      <c r="T865" s="48"/>
    </row>
    <row r="866" spans="3:20" ht="12.75">
      <c r="C866"/>
      <c r="D866"/>
      <c r="E866"/>
      <c r="F866"/>
      <c r="G866"/>
      <c r="H866"/>
      <c r="I866"/>
      <c r="K866"/>
      <c r="L866"/>
      <c r="N866"/>
      <c r="O866"/>
      <c r="T866" s="48"/>
    </row>
    <row r="867" spans="3:20" ht="12.75">
      <c r="C867"/>
      <c r="D867"/>
      <c r="E867"/>
      <c r="F867"/>
      <c r="G867"/>
      <c r="H867"/>
      <c r="I867"/>
      <c r="K867"/>
      <c r="L867"/>
      <c r="N867"/>
      <c r="O867"/>
      <c r="T867" s="48"/>
    </row>
    <row r="868" spans="3:20" ht="12.75">
      <c r="C868"/>
      <c r="D868"/>
      <c r="E868"/>
      <c r="F868"/>
      <c r="G868"/>
      <c r="H868"/>
      <c r="I868"/>
      <c r="K868"/>
      <c r="L868"/>
      <c r="N868"/>
      <c r="O868"/>
      <c r="T868" s="48"/>
    </row>
    <row r="869" spans="3:20" ht="12.75">
      <c r="C869"/>
      <c r="D869"/>
      <c r="E869"/>
      <c r="F869"/>
      <c r="G869"/>
      <c r="H869"/>
      <c r="I869"/>
      <c r="K869"/>
      <c r="L869"/>
      <c r="N869"/>
      <c r="O869"/>
      <c r="T869" s="48"/>
    </row>
    <row r="870" spans="3:20" ht="12.75">
      <c r="C870"/>
      <c r="D870"/>
      <c r="E870"/>
      <c r="F870"/>
      <c r="G870"/>
      <c r="H870"/>
      <c r="I870"/>
      <c r="K870"/>
      <c r="L870"/>
      <c r="N870"/>
      <c r="O870"/>
      <c r="T870" s="48"/>
    </row>
    <row r="871" spans="3:20" ht="12.75">
      <c r="C871"/>
      <c r="D871"/>
      <c r="E871"/>
      <c r="F871"/>
      <c r="G871"/>
      <c r="H871"/>
      <c r="I871"/>
      <c r="K871"/>
      <c r="L871"/>
      <c r="N871"/>
      <c r="O871"/>
      <c r="T871" s="48"/>
    </row>
    <row r="872" spans="3:20" ht="12.75">
      <c r="C872"/>
      <c r="D872"/>
      <c r="E872"/>
      <c r="F872"/>
      <c r="G872"/>
      <c r="H872"/>
      <c r="I872"/>
      <c r="K872"/>
      <c r="L872"/>
      <c r="N872"/>
      <c r="O872"/>
      <c r="T872" s="48"/>
    </row>
    <row r="873" spans="3:20" ht="12.75">
      <c r="C873"/>
      <c r="D873"/>
      <c r="E873"/>
      <c r="F873"/>
      <c r="G873"/>
      <c r="H873"/>
      <c r="I873"/>
      <c r="K873"/>
      <c r="L873"/>
      <c r="N873"/>
      <c r="O873"/>
      <c r="T873" s="48"/>
    </row>
    <row r="874" spans="3:20" ht="12.75">
      <c r="C874"/>
      <c r="D874"/>
      <c r="E874"/>
      <c r="F874"/>
      <c r="G874"/>
      <c r="H874"/>
      <c r="I874"/>
      <c r="K874"/>
      <c r="L874"/>
      <c r="N874"/>
      <c r="O874"/>
      <c r="T874" s="48"/>
    </row>
    <row r="875" spans="3:20" ht="12.75">
      <c r="C875"/>
      <c r="D875"/>
      <c r="E875"/>
      <c r="F875"/>
      <c r="G875"/>
      <c r="H875"/>
      <c r="I875"/>
      <c r="K875"/>
      <c r="L875"/>
      <c r="N875"/>
      <c r="O875"/>
      <c r="T875" s="48"/>
    </row>
    <row r="876" spans="3:20" ht="12.75">
      <c r="C876"/>
      <c r="D876"/>
      <c r="E876"/>
      <c r="F876"/>
      <c r="G876"/>
      <c r="H876"/>
      <c r="I876"/>
      <c r="K876"/>
      <c r="L876"/>
      <c r="N876"/>
      <c r="O876"/>
      <c r="T876" s="48"/>
    </row>
    <row r="877" spans="3:20" ht="12.75">
      <c r="C877"/>
      <c r="D877"/>
      <c r="E877"/>
      <c r="F877"/>
      <c r="G877"/>
      <c r="H877"/>
      <c r="I877"/>
      <c r="K877"/>
      <c r="L877"/>
      <c r="N877"/>
      <c r="O877"/>
      <c r="T877" s="48"/>
    </row>
    <row r="878" spans="3:20" ht="12.75">
      <c r="C878"/>
      <c r="D878"/>
      <c r="E878"/>
      <c r="F878"/>
      <c r="G878"/>
      <c r="H878"/>
      <c r="I878"/>
      <c r="K878"/>
      <c r="L878"/>
      <c r="N878"/>
      <c r="O878"/>
      <c r="T878" s="48"/>
    </row>
    <row r="879" spans="3:20" ht="12.75">
      <c r="C879"/>
      <c r="D879"/>
      <c r="E879"/>
      <c r="F879"/>
      <c r="G879"/>
      <c r="H879"/>
      <c r="I879"/>
      <c r="K879"/>
      <c r="L879"/>
      <c r="N879"/>
      <c r="O879"/>
      <c r="T879" s="48"/>
    </row>
    <row r="880" spans="3:20" ht="12.75">
      <c r="C880"/>
      <c r="D880"/>
      <c r="E880"/>
      <c r="F880"/>
      <c r="G880"/>
      <c r="H880"/>
      <c r="I880"/>
      <c r="K880"/>
      <c r="L880"/>
      <c r="N880"/>
      <c r="O880"/>
      <c r="T880" s="48"/>
    </row>
    <row r="881" spans="3:20" ht="12.75">
      <c r="C881"/>
      <c r="D881"/>
      <c r="E881"/>
      <c r="F881"/>
      <c r="G881"/>
      <c r="H881"/>
      <c r="I881"/>
      <c r="K881"/>
      <c r="L881"/>
      <c r="N881"/>
      <c r="O881"/>
      <c r="T881" s="48"/>
    </row>
    <row r="882" spans="3:20" ht="12.75">
      <c r="C882"/>
      <c r="D882"/>
      <c r="E882"/>
      <c r="F882"/>
      <c r="G882"/>
      <c r="H882"/>
      <c r="I882"/>
      <c r="K882"/>
      <c r="L882"/>
      <c r="N882"/>
      <c r="O882"/>
      <c r="T882" s="48"/>
    </row>
    <row r="883" spans="3:20" ht="12.75">
      <c r="C883"/>
      <c r="D883"/>
      <c r="E883"/>
      <c r="F883"/>
      <c r="G883"/>
      <c r="H883"/>
      <c r="I883"/>
      <c r="K883"/>
      <c r="L883"/>
      <c r="N883"/>
      <c r="O883"/>
      <c r="T883" s="48"/>
    </row>
    <row r="884" spans="3:20" ht="12.75">
      <c r="C884"/>
      <c r="D884"/>
      <c r="E884"/>
      <c r="F884"/>
      <c r="G884"/>
      <c r="H884"/>
      <c r="I884"/>
      <c r="K884"/>
      <c r="L884"/>
      <c r="N884"/>
      <c r="O884"/>
      <c r="T884" s="48"/>
    </row>
    <row r="885" spans="3:20" ht="12.75">
      <c r="C885"/>
      <c r="D885"/>
      <c r="E885"/>
      <c r="F885"/>
      <c r="G885"/>
      <c r="H885"/>
      <c r="I885"/>
      <c r="K885"/>
      <c r="L885"/>
      <c r="N885"/>
      <c r="O885"/>
      <c r="T885" s="48"/>
    </row>
    <row r="886" spans="3:20" ht="12.75">
      <c r="C886"/>
      <c r="D886"/>
      <c r="E886"/>
      <c r="F886"/>
      <c r="G886"/>
      <c r="H886"/>
      <c r="I886"/>
      <c r="K886"/>
      <c r="L886"/>
      <c r="N886"/>
      <c r="O886"/>
      <c r="T886" s="48"/>
    </row>
    <row r="887" spans="3:20" ht="12.75">
      <c r="C887"/>
      <c r="D887"/>
      <c r="E887"/>
      <c r="F887"/>
      <c r="G887"/>
      <c r="H887"/>
      <c r="I887"/>
      <c r="K887"/>
      <c r="L887"/>
      <c r="N887"/>
      <c r="O887"/>
      <c r="T887" s="48"/>
    </row>
    <row r="888" spans="3:20" ht="12.75">
      <c r="C888"/>
      <c r="D888"/>
      <c r="E888"/>
      <c r="F888"/>
      <c r="G888"/>
      <c r="H888"/>
      <c r="I888"/>
      <c r="K888"/>
      <c r="L888"/>
      <c r="N888"/>
      <c r="O888"/>
      <c r="T888" s="48"/>
    </row>
    <row r="889" spans="3:20" ht="12.75">
      <c r="C889"/>
      <c r="D889"/>
      <c r="E889"/>
      <c r="F889"/>
      <c r="G889"/>
      <c r="H889"/>
      <c r="I889"/>
      <c r="K889"/>
      <c r="L889"/>
      <c r="N889"/>
      <c r="O889"/>
      <c r="T889" s="48"/>
    </row>
    <row r="890" spans="3:20" ht="12.75">
      <c r="C890"/>
      <c r="D890"/>
      <c r="E890"/>
      <c r="F890"/>
      <c r="G890"/>
      <c r="H890"/>
      <c r="I890"/>
      <c r="K890"/>
      <c r="L890"/>
      <c r="N890"/>
      <c r="O890"/>
      <c r="T890" s="48"/>
    </row>
    <row r="891" spans="3:20" ht="12.75">
      <c r="C891"/>
      <c r="D891"/>
      <c r="E891"/>
      <c r="F891"/>
      <c r="G891"/>
      <c r="H891"/>
      <c r="I891"/>
      <c r="K891"/>
      <c r="L891"/>
      <c r="N891"/>
      <c r="O891"/>
      <c r="T891" s="48"/>
    </row>
    <row r="892" spans="3:20" ht="12.75">
      <c r="C892"/>
      <c r="D892"/>
      <c r="E892"/>
      <c r="F892"/>
      <c r="G892"/>
      <c r="H892"/>
      <c r="I892"/>
      <c r="K892"/>
      <c r="L892"/>
      <c r="N892"/>
      <c r="O892"/>
      <c r="T892" s="48"/>
    </row>
    <row r="893" spans="3:20" ht="12.75">
      <c r="C893"/>
      <c r="D893"/>
      <c r="E893"/>
      <c r="F893"/>
      <c r="G893"/>
      <c r="H893"/>
      <c r="I893"/>
      <c r="K893"/>
      <c r="L893"/>
      <c r="N893"/>
      <c r="O893"/>
      <c r="T893" s="48"/>
    </row>
    <row r="894" spans="3:20" ht="12.75">
      <c r="C894"/>
      <c r="D894"/>
      <c r="E894"/>
      <c r="F894"/>
      <c r="G894"/>
      <c r="H894"/>
      <c r="I894"/>
      <c r="K894"/>
      <c r="L894"/>
      <c r="N894"/>
      <c r="O894"/>
      <c r="T894" s="48"/>
    </row>
    <row r="895" spans="3:20" ht="12.75">
      <c r="C895"/>
      <c r="D895"/>
      <c r="E895"/>
      <c r="F895"/>
      <c r="G895"/>
      <c r="H895"/>
      <c r="I895"/>
      <c r="K895"/>
      <c r="L895"/>
      <c r="N895"/>
      <c r="O895"/>
      <c r="T895" s="48"/>
    </row>
    <row r="896" spans="3:20" ht="12.75">
      <c r="C896"/>
      <c r="D896"/>
      <c r="E896"/>
      <c r="F896"/>
      <c r="G896"/>
      <c r="H896"/>
      <c r="I896"/>
      <c r="K896"/>
      <c r="L896"/>
      <c r="N896"/>
      <c r="O896"/>
      <c r="T896" s="48"/>
    </row>
    <row r="897" spans="3:20" ht="12.75">
      <c r="C897"/>
      <c r="D897"/>
      <c r="E897"/>
      <c r="F897"/>
      <c r="G897"/>
      <c r="H897"/>
      <c r="I897"/>
      <c r="K897"/>
      <c r="L897"/>
      <c r="N897"/>
      <c r="O897"/>
      <c r="T897" s="48"/>
    </row>
    <row r="898" spans="3:20" ht="12.75">
      <c r="C898"/>
      <c r="D898"/>
      <c r="E898"/>
      <c r="F898"/>
      <c r="G898"/>
      <c r="H898"/>
      <c r="I898"/>
      <c r="K898"/>
      <c r="L898"/>
      <c r="N898"/>
      <c r="O898"/>
      <c r="T898" s="48"/>
    </row>
    <row r="899" spans="3:20" ht="12.75">
      <c r="C899"/>
      <c r="D899"/>
      <c r="E899"/>
      <c r="F899"/>
      <c r="G899"/>
      <c r="H899"/>
      <c r="I899"/>
      <c r="K899"/>
      <c r="L899"/>
      <c r="N899"/>
      <c r="O899"/>
      <c r="T899" s="48"/>
    </row>
    <row r="900" spans="3:20" ht="12.75">
      <c r="C900"/>
      <c r="D900"/>
      <c r="E900"/>
      <c r="F900"/>
      <c r="G900"/>
      <c r="H900"/>
      <c r="I900"/>
      <c r="K900"/>
      <c r="L900"/>
      <c r="N900"/>
      <c r="O900"/>
      <c r="T900" s="48"/>
    </row>
    <row r="901" spans="3:20" ht="12.75">
      <c r="C901"/>
      <c r="D901"/>
      <c r="E901"/>
      <c r="F901"/>
      <c r="G901"/>
      <c r="H901"/>
      <c r="I901"/>
      <c r="K901"/>
      <c r="L901"/>
      <c r="N901"/>
      <c r="O901"/>
      <c r="T901" s="48"/>
    </row>
    <row r="902" spans="3:20" ht="12.75">
      <c r="C902"/>
      <c r="D902"/>
      <c r="E902"/>
      <c r="F902"/>
      <c r="G902"/>
      <c r="H902"/>
      <c r="I902"/>
      <c r="K902"/>
      <c r="L902"/>
      <c r="N902"/>
      <c r="O902"/>
      <c r="T902" s="48"/>
    </row>
    <row r="903" spans="3:20" ht="12.75">
      <c r="C903"/>
      <c r="D903"/>
      <c r="E903"/>
      <c r="F903"/>
      <c r="G903"/>
      <c r="H903"/>
      <c r="I903"/>
      <c r="K903"/>
      <c r="L903"/>
      <c r="N903"/>
      <c r="O903"/>
      <c r="T903" s="48"/>
    </row>
    <row r="904" spans="3:20" ht="12.75">
      <c r="C904"/>
      <c r="D904"/>
      <c r="E904"/>
      <c r="F904"/>
      <c r="G904"/>
      <c r="H904"/>
      <c r="I904"/>
      <c r="K904"/>
      <c r="L904"/>
      <c r="N904"/>
      <c r="O904"/>
      <c r="T904" s="48"/>
    </row>
    <row r="905" spans="3:20" ht="12.75">
      <c r="C905"/>
      <c r="D905"/>
      <c r="E905"/>
      <c r="F905"/>
      <c r="G905"/>
      <c r="H905"/>
      <c r="I905"/>
      <c r="K905"/>
      <c r="L905"/>
      <c r="N905"/>
      <c r="O905"/>
      <c r="T905" s="48"/>
    </row>
    <row r="906" spans="3:20" ht="12.75">
      <c r="C906"/>
      <c r="D906"/>
      <c r="E906"/>
      <c r="F906"/>
      <c r="G906"/>
      <c r="H906"/>
      <c r="I906"/>
      <c r="K906"/>
      <c r="L906"/>
      <c r="N906"/>
      <c r="O906"/>
      <c r="T906" s="48"/>
    </row>
    <row r="907" spans="3:20" ht="12.75">
      <c r="C907"/>
      <c r="D907"/>
      <c r="E907"/>
      <c r="F907"/>
      <c r="G907"/>
      <c r="H907"/>
      <c r="I907"/>
      <c r="K907"/>
      <c r="L907"/>
      <c r="N907"/>
      <c r="O907"/>
      <c r="T907" s="48"/>
    </row>
    <row r="908" spans="3:20" ht="12.75">
      <c r="C908"/>
      <c r="D908"/>
      <c r="E908"/>
      <c r="F908"/>
      <c r="G908"/>
      <c r="H908"/>
      <c r="I908"/>
      <c r="K908"/>
      <c r="L908"/>
      <c r="N908"/>
      <c r="O908"/>
      <c r="T908" s="48"/>
    </row>
    <row r="909" spans="3:20" ht="12.75">
      <c r="C909"/>
      <c r="D909"/>
      <c r="E909"/>
      <c r="F909"/>
      <c r="G909"/>
      <c r="H909"/>
      <c r="I909"/>
      <c r="K909"/>
      <c r="L909"/>
      <c r="N909"/>
      <c r="O909"/>
      <c r="T909" s="48"/>
    </row>
    <row r="910" spans="3:20" ht="12.75">
      <c r="C910"/>
      <c r="D910"/>
      <c r="E910"/>
      <c r="F910"/>
      <c r="G910"/>
      <c r="H910"/>
      <c r="I910"/>
      <c r="K910"/>
      <c r="L910"/>
      <c r="N910"/>
      <c r="O910"/>
      <c r="T910" s="48"/>
    </row>
    <row r="911" spans="3:20" ht="12.75">
      <c r="C911"/>
      <c r="D911"/>
      <c r="E911"/>
      <c r="F911"/>
      <c r="G911"/>
      <c r="H911"/>
      <c r="I911"/>
      <c r="K911"/>
      <c r="L911"/>
      <c r="N911"/>
      <c r="O911"/>
      <c r="T911" s="48"/>
    </row>
    <row r="912" spans="3:20" ht="12.75">
      <c r="C912"/>
      <c r="D912"/>
      <c r="E912"/>
      <c r="F912"/>
      <c r="G912"/>
      <c r="H912"/>
      <c r="I912"/>
      <c r="K912"/>
      <c r="L912"/>
      <c r="N912"/>
      <c r="O912"/>
      <c r="T912" s="48"/>
    </row>
    <row r="913" spans="3:20" ht="12.75">
      <c r="C913"/>
      <c r="D913"/>
      <c r="E913"/>
      <c r="F913"/>
      <c r="G913"/>
      <c r="H913"/>
      <c r="I913"/>
      <c r="K913"/>
      <c r="L913"/>
      <c r="N913"/>
      <c r="O913"/>
      <c r="T913" s="48"/>
    </row>
    <row r="914" spans="3:20" ht="12.75">
      <c r="C914"/>
      <c r="D914"/>
      <c r="E914"/>
      <c r="F914"/>
      <c r="G914"/>
      <c r="H914"/>
      <c r="I914"/>
      <c r="K914"/>
      <c r="L914"/>
      <c r="N914"/>
      <c r="O914"/>
      <c r="T914" s="48"/>
    </row>
    <row r="915" spans="3:20" ht="12.75">
      <c r="C915"/>
      <c r="D915"/>
      <c r="E915"/>
      <c r="F915"/>
      <c r="G915"/>
      <c r="H915"/>
      <c r="I915"/>
      <c r="K915"/>
      <c r="L915"/>
      <c r="N915"/>
      <c r="O915"/>
      <c r="T915" s="48"/>
    </row>
    <row r="916" spans="3:20" ht="12.75">
      <c r="C916"/>
      <c r="D916"/>
      <c r="E916"/>
      <c r="F916"/>
      <c r="G916"/>
      <c r="H916"/>
      <c r="I916"/>
      <c r="K916"/>
      <c r="L916"/>
      <c r="N916"/>
      <c r="O916"/>
      <c r="T916" s="48"/>
    </row>
    <row r="917" spans="3:20" ht="12.75">
      <c r="C917"/>
      <c r="D917"/>
      <c r="E917"/>
      <c r="F917"/>
      <c r="G917"/>
      <c r="H917"/>
      <c r="I917"/>
      <c r="K917"/>
      <c r="L917"/>
      <c r="N917"/>
      <c r="O917"/>
      <c r="T917" s="48"/>
    </row>
    <row r="918" spans="3:20" ht="12.75">
      <c r="C918"/>
      <c r="D918"/>
      <c r="E918"/>
      <c r="F918"/>
      <c r="G918"/>
      <c r="H918"/>
      <c r="I918"/>
      <c r="K918"/>
      <c r="L918"/>
      <c r="N918"/>
      <c r="O918"/>
      <c r="T918" s="48"/>
    </row>
    <row r="919" spans="3:20" ht="12.75">
      <c r="C919"/>
      <c r="D919"/>
      <c r="E919"/>
      <c r="F919"/>
      <c r="G919"/>
      <c r="H919"/>
      <c r="I919"/>
      <c r="K919"/>
      <c r="L919"/>
      <c r="N919"/>
      <c r="O919"/>
      <c r="T919" s="48"/>
    </row>
    <row r="920" spans="3:20" ht="12.75">
      <c r="C920"/>
      <c r="D920"/>
      <c r="E920"/>
      <c r="F920"/>
      <c r="G920"/>
      <c r="H920"/>
      <c r="I920"/>
      <c r="K920"/>
      <c r="L920"/>
      <c r="N920"/>
      <c r="O920"/>
      <c r="T920" s="48"/>
    </row>
    <row r="921" spans="3:20" ht="12.75">
      <c r="C921"/>
      <c r="D921"/>
      <c r="E921"/>
      <c r="F921"/>
      <c r="G921"/>
      <c r="H921"/>
      <c r="I921"/>
      <c r="K921"/>
      <c r="L921"/>
      <c r="N921"/>
      <c r="O921"/>
      <c r="T921" s="48"/>
    </row>
    <row r="922" spans="3:20" ht="12.75">
      <c r="C922"/>
      <c r="D922"/>
      <c r="E922"/>
      <c r="F922"/>
      <c r="G922"/>
      <c r="H922"/>
      <c r="I922"/>
      <c r="K922"/>
      <c r="L922"/>
      <c r="N922"/>
      <c r="O922"/>
      <c r="T922" s="48"/>
    </row>
    <row r="923" spans="3:20" ht="12.75">
      <c r="C923"/>
      <c r="D923"/>
      <c r="E923"/>
      <c r="F923"/>
      <c r="G923"/>
      <c r="H923"/>
      <c r="I923"/>
      <c r="K923"/>
      <c r="L923"/>
      <c r="N923"/>
      <c r="O923"/>
      <c r="T923" s="48"/>
    </row>
    <row r="924" spans="3:20" ht="12.75">
      <c r="C924"/>
      <c r="D924"/>
      <c r="E924"/>
      <c r="F924"/>
      <c r="G924"/>
      <c r="H924"/>
      <c r="I924"/>
      <c r="K924"/>
      <c r="L924"/>
      <c r="N924"/>
      <c r="O924"/>
      <c r="T924" s="48"/>
    </row>
    <row r="925" spans="3:20" ht="12.75">
      <c r="C925"/>
      <c r="D925"/>
      <c r="E925"/>
      <c r="F925"/>
      <c r="G925"/>
      <c r="H925"/>
      <c r="I925"/>
      <c r="K925"/>
      <c r="L925"/>
      <c r="N925"/>
      <c r="O925"/>
      <c r="T925" s="48"/>
    </row>
    <row r="926" spans="3:20" ht="12.75">
      <c r="C926"/>
      <c r="D926"/>
      <c r="E926"/>
      <c r="F926"/>
      <c r="G926"/>
      <c r="H926"/>
      <c r="I926"/>
      <c r="K926"/>
      <c r="L926"/>
      <c r="N926"/>
      <c r="O926"/>
      <c r="T926" s="48"/>
    </row>
    <row r="927" spans="3:20" ht="12.75">
      <c r="C927"/>
      <c r="D927"/>
      <c r="E927"/>
      <c r="F927"/>
      <c r="G927"/>
      <c r="H927"/>
      <c r="I927"/>
      <c r="K927"/>
      <c r="L927"/>
      <c r="N927"/>
      <c r="O927"/>
      <c r="T927" s="48"/>
    </row>
    <row r="928" spans="3:20" ht="12.75">
      <c r="C928"/>
      <c r="D928"/>
      <c r="E928"/>
      <c r="F928"/>
      <c r="G928"/>
      <c r="H928"/>
      <c r="I928"/>
      <c r="K928"/>
      <c r="L928"/>
      <c r="N928"/>
      <c r="O928"/>
      <c r="T928" s="48"/>
    </row>
    <row r="929" spans="3:20" ht="12.75">
      <c r="C929"/>
      <c r="D929"/>
      <c r="E929"/>
      <c r="F929"/>
      <c r="G929"/>
      <c r="H929"/>
      <c r="I929"/>
      <c r="K929"/>
      <c r="L929"/>
      <c r="N929"/>
      <c r="O929"/>
      <c r="T929" s="48"/>
    </row>
    <row r="930" spans="3:20" ht="12.75">
      <c r="C930"/>
      <c r="D930"/>
      <c r="E930"/>
      <c r="F930"/>
      <c r="G930"/>
      <c r="H930"/>
      <c r="I930"/>
      <c r="K930"/>
      <c r="L930"/>
      <c r="N930"/>
      <c r="O930"/>
      <c r="T930" s="48"/>
    </row>
    <row r="931" spans="3:20" ht="12.75">
      <c r="C931"/>
      <c r="D931"/>
      <c r="E931"/>
      <c r="F931"/>
      <c r="G931"/>
      <c r="H931"/>
      <c r="I931"/>
      <c r="K931"/>
      <c r="L931"/>
      <c r="N931"/>
      <c r="O931"/>
      <c r="T931" s="48"/>
    </row>
    <row r="932" spans="3:20" ht="12.75">
      <c r="C932"/>
      <c r="D932"/>
      <c r="E932"/>
      <c r="F932"/>
      <c r="G932"/>
      <c r="H932"/>
      <c r="I932"/>
      <c r="K932"/>
      <c r="L932"/>
      <c r="N932"/>
      <c r="O932"/>
      <c r="T932" s="48"/>
    </row>
    <row r="933" spans="3:20" ht="12.75">
      <c r="C933"/>
      <c r="D933"/>
      <c r="E933"/>
      <c r="F933"/>
      <c r="G933"/>
      <c r="H933"/>
      <c r="I933"/>
      <c r="K933"/>
      <c r="L933"/>
      <c r="N933"/>
      <c r="O933"/>
      <c r="T933" s="48"/>
    </row>
    <row r="934" spans="3:20" ht="12.75">
      <c r="C934"/>
      <c r="D934"/>
      <c r="E934"/>
      <c r="F934"/>
      <c r="G934"/>
      <c r="H934"/>
      <c r="I934"/>
      <c r="K934"/>
      <c r="L934"/>
      <c r="N934"/>
      <c r="O934"/>
      <c r="T934" s="48"/>
    </row>
    <row r="935" spans="3:20" ht="12.75">
      <c r="C935"/>
      <c r="D935"/>
      <c r="E935"/>
      <c r="F935"/>
      <c r="G935"/>
      <c r="H935"/>
      <c r="I935"/>
      <c r="K935"/>
      <c r="L935"/>
      <c r="N935"/>
      <c r="O935"/>
      <c r="T935" s="48"/>
    </row>
    <row r="936" spans="3:20" ht="12.75">
      <c r="C936"/>
      <c r="D936"/>
      <c r="E936"/>
      <c r="F936"/>
      <c r="G936"/>
      <c r="H936"/>
      <c r="I936"/>
      <c r="K936"/>
      <c r="L936"/>
      <c r="N936"/>
      <c r="O936"/>
      <c r="T936" s="48"/>
    </row>
    <row r="937" spans="3:20" ht="12.75">
      <c r="C937"/>
      <c r="D937"/>
      <c r="E937"/>
      <c r="F937"/>
      <c r="G937"/>
      <c r="H937"/>
      <c r="I937"/>
      <c r="K937"/>
      <c r="L937"/>
      <c r="N937"/>
      <c r="O937"/>
      <c r="T937" s="48"/>
    </row>
    <row r="938" spans="3:20" ht="12.75">
      <c r="C938"/>
      <c r="D938"/>
      <c r="E938"/>
      <c r="F938"/>
      <c r="G938"/>
      <c r="H938"/>
      <c r="I938"/>
      <c r="K938"/>
      <c r="L938"/>
      <c r="N938"/>
      <c r="O938"/>
      <c r="T938" s="48"/>
    </row>
    <row r="939" spans="3:20" ht="12.75">
      <c r="C939"/>
      <c r="D939"/>
      <c r="E939"/>
      <c r="F939"/>
      <c r="G939"/>
      <c r="H939"/>
      <c r="I939"/>
      <c r="K939"/>
      <c r="L939"/>
      <c r="N939"/>
      <c r="O939"/>
      <c r="T939" s="48"/>
    </row>
    <row r="940" spans="3:20" ht="12.75">
      <c r="C940"/>
      <c r="D940"/>
      <c r="E940"/>
      <c r="F940"/>
      <c r="G940"/>
      <c r="H940"/>
      <c r="I940"/>
      <c r="K940"/>
      <c r="L940"/>
      <c r="N940"/>
      <c r="O940"/>
      <c r="T940" s="48"/>
    </row>
    <row r="941" spans="3:20" ht="12.75">
      <c r="C941"/>
      <c r="D941"/>
      <c r="E941"/>
      <c r="F941"/>
      <c r="G941"/>
      <c r="H941"/>
      <c r="I941"/>
      <c r="K941"/>
      <c r="L941"/>
      <c r="N941"/>
      <c r="O941"/>
      <c r="T941" s="48"/>
    </row>
    <row r="942" spans="3:20" ht="12.75">
      <c r="C942"/>
      <c r="D942"/>
      <c r="E942"/>
      <c r="F942"/>
      <c r="G942"/>
      <c r="H942"/>
      <c r="I942"/>
      <c r="K942"/>
      <c r="L942"/>
      <c r="N942"/>
      <c r="O942"/>
      <c r="T942" s="48"/>
    </row>
    <row r="943" spans="3:20" ht="12.75">
      <c r="C943"/>
      <c r="D943"/>
      <c r="E943"/>
      <c r="F943"/>
      <c r="G943"/>
      <c r="H943"/>
      <c r="I943"/>
      <c r="K943"/>
      <c r="L943"/>
      <c r="N943"/>
      <c r="O943"/>
      <c r="T943" s="48"/>
    </row>
    <row r="944" spans="3:20" ht="12.75">
      <c r="C944"/>
      <c r="D944"/>
      <c r="E944"/>
      <c r="F944"/>
      <c r="G944"/>
      <c r="H944"/>
      <c r="I944"/>
      <c r="K944"/>
      <c r="L944"/>
      <c r="N944"/>
      <c r="O944"/>
      <c r="T944" s="48"/>
    </row>
    <row r="945" spans="3:20" ht="12.75">
      <c r="C945"/>
      <c r="D945"/>
      <c r="E945"/>
      <c r="F945"/>
      <c r="G945"/>
      <c r="H945"/>
      <c r="I945"/>
      <c r="K945"/>
      <c r="L945"/>
      <c r="N945"/>
      <c r="O945"/>
      <c r="T945" s="48"/>
    </row>
    <row r="946" spans="3:20" ht="12.75">
      <c r="C946"/>
      <c r="D946"/>
      <c r="E946"/>
      <c r="F946"/>
      <c r="G946"/>
      <c r="H946"/>
      <c r="I946"/>
      <c r="K946"/>
      <c r="L946"/>
      <c r="N946"/>
      <c r="O946"/>
      <c r="T946" s="48"/>
    </row>
    <row r="947" spans="3:20" ht="12.75">
      <c r="C947"/>
      <c r="D947"/>
      <c r="E947"/>
      <c r="F947"/>
      <c r="G947"/>
      <c r="H947"/>
      <c r="I947"/>
      <c r="K947"/>
      <c r="L947"/>
      <c r="N947"/>
      <c r="O947"/>
      <c r="T947" s="48"/>
    </row>
    <row r="948" spans="3:20" ht="12.75">
      <c r="C948"/>
      <c r="D948"/>
      <c r="E948"/>
      <c r="F948"/>
      <c r="G948"/>
      <c r="H948"/>
      <c r="I948"/>
      <c r="K948"/>
      <c r="L948"/>
      <c r="N948"/>
      <c r="O948"/>
      <c r="T948" s="48"/>
    </row>
    <row r="949" spans="3:20" ht="12.75">
      <c r="C949"/>
      <c r="D949"/>
      <c r="E949"/>
      <c r="F949"/>
      <c r="G949"/>
      <c r="H949"/>
      <c r="I949"/>
      <c r="K949"/>
      <c r="L949"/>
      <c r="N949"/>
      <c r="O949"/>
      <c r="T949" s="48"/>
    </row>
    <row r="950" spans="3:20" ht="12.75">
      <c r="C950"/>
      <c r="D950"/>
      <c r="E950"/>
      <c r="F950"/>
      <c r="G950"/>
      <c r="H950"/>
      <c r="I950"/>
      <c r="K950"/>
      <c r="L950"/>
      <c r="N950"/>
      <c r="O950"/>
      <c r="T950" s="48"/>
    </row>
    <row r="951" spans="3:20" ht="12.75">
      <c r="C951"/>
      <c r="D951"/>
      <c r="E951"/>
      <c r="F951"/>
      <c r="G951"/>
      <c r="H951"/>
      <c r="I951"/>
      <c r="K951"/>
      <c r="L951"/>
      <c r="N951"/>
      <c r="O951"/>
      <c r="T951" s="48"/>
    </row>
    <row r="952" spans="3:20" ht="12.75">
      <c r="C952"/>
      <c r="D952"/>
      <c r="E952"/>
      <c r="F952"/>
      <c r="G952"/>
      <c r="H952"/>
      <c r="I952"/>
      <c r="K952"/>
      <c r="L952"/>
      <c r="N952"/>
      <c r="O952"/>
      <c r="T952" s="48"/>
    </row>
    <row r="953" spans="3:20" ht="12.75">
      <c r="C953"/>
      <c r="D953"/>
      <c r="E953"/>
      <c r="F953"/>
      <c r="G953"/>
      <c r="H953"/>
      <c r="I953"/>
      <c r="K953"/>
      <c r="L953"/>
      <c r="N953"/>
      <c r="O953"/>
      <c r="T953" s="48"/>
    </row>
    <row r="954" spans="3:20" ht="12.75">
      <c r="C954"/>
      <c r="D954"/>
      <c r="E954"/>
      <c r="F954"/>
      <c r="G954"/>
      <c r="H954"/>
      <c r="I954"/>
      <c r="K954"/>
      <c r="L954"/>
      <c r="N954"/>
      <c r="O954"/>
      <c r="T954" s="48"/>
    </row>
    <row r="955" spans="3:20" ht="12.75">
      <c r="C955"/>
      <c r="D955"/>
      <c r="E955"/>
      <c r="F955"/>
      <c r="G955"/>
      <c r="H955"/>
      <c r="I955"/>
      <c r="K955"/>
      <c r="L955"/>
      <c r="N955"/>
      <c r="O955"/>
      <c r="T955" s="48"/>
    </row>
    <row r="956" spans="3:20" ht="12.75">
      <c r="C956"/>
      <c r="D956"/>
      <c r="E956"/>
      <c r="F956"/>
      <c r="G956"/>
      <c r="H956"/>
      <c r="I956"/>
      <c r="K956"/>
      <c r="L956"/>
      <c r="N956"/>
      <c r="O956"/>
      <c r="T956" s="48"/>
    </row>
    <row r="957" spans="3:20" ht="12.75">
      <c r="C957"/>
      <c r="D957"/>
      <c r="E957"/>
      <c r="F957"/>
      <c r="G957"/>
      <c r="H957"/>
      <c r="I957"/>
      <c r="K957"/>
      <c r="L957"/>
      <c r="N957"/>
      <c r="O957"/>
      <c r="T957" s="48"/>
    </row>
    <row r="958" spans="3:20" ht="12.75">
      <c r="C958"/>
      <c r="D958"/>
      <c r="E958"/>
      <c r="F958"/>
      <c r="G958"/>
      <c r="H958"/>
      <c r="I958"/>
      <c r="K958"/>
      <c r="L958"/>
      <c r="N958"/>
      <c r="O958"/>
      <c r="T958" s="48"/>
    </row>
    <row r="959" spans="3:20" ht="12.75">
      <c r="C959"/>
      <c r="D959"/>
      <c r="E959"/>
      <c r="F959"/>
      <c r="G959"/>
      <c r="H959"/>
      <c r="I959"/>
      <c r="K959"/>
      <c r="L959"/>
      <c r="N959"/>
      <c r="O959"/>
      <c r="T959" s="48"/>
    </row>
    <row r="960" spans="3:20" ht="12.75">
      <c r="C960"/>
      <c r="D960"/>
      <c r="E960"/>
      <c r="F960"/>
      <c r="G960"/>
      <c r="H960"/>
      <c r="I960"/>
      <c r="K960"/>
      <c r="L960"/>
      <c r="N960"/>
      <c r="O960"/>
      <c r="T960" s="48"/>
    </row>
    <row r="961" spans="3:20" ht="12.75">
      <c r="C961"/>
      <c r="D961"/>
      <c r="E961"/>
      <c r="F961"/>
      <c r="G961"/>
      <c r="H961"/>
      <c r="I961"/>
      <c r="K961"/>
      <c r="L961"/>
      <c r="N961"/>
      <c r="O961"/>
      <c r="T961" s="48"/>
    </row>
    <row r="962" spans="3:20" ht="12.75">
      <c r="C962"/>
      <c r="D962"/>
      <c r="E962"/>
      <c r="F962"/>
      <c r="G962"/>
      <c r="H962"/>
      <c r="I962"/>
      <c r="K962"/>
      <c r="L962"/>
      <c r="N962"/>
      <c r="O962"/>
      <c r="T962" s="48"/>
    </row>
    <row r="963" spans="3:20" ht="12.75">
      <c r="C963"/>
      <c r="D963"/>
      <c r="E963"/>
      <c r="F963"/>
      <c r="G963"/>
      <c r="H963"/>
      <c r="I963"/>
      <c r="K963"/>
      <c r="L963"/>
      <c r="N963"/>
      <c r="O963"/>
      <c r="T963" s="48"/>
    </row>
    <row r="964" spans="3:20" ht="12.75">
      <c r="C964"/>
      <c r="D964"/>
      <c r="E964"/>
      <c r="F964"/>
      <c r="G964"/>
      <c r="H964"/>
      <c r="I964"/>
      <c r="K964"/>
      <c r="L964"/>
      <c r="N964"/>
      <c r="O964"/>
      <c r="T964" s="48"/>
    </row>
    <row r="965" spans="3:20" ht="12.75">
      <c r="C965"/>
      <c r="D965"/>
      <c r="E965"/>
      <c r="F965"/>
      <c r="G965"/>
      <c r="H965"/>
      <c r="I965"/>
      <c r="K965"/>
      <c r="L965"/>
      <c r="N965"/>
      <c r="O965"/>
      <c r="T965" s="48"/>
    </row>
    <row r="966" spans="3:20" ht="12.75">
      <c r="C966"/>
      <c r="D966"/>
      <c r="E966"/>
      <c r="F966"/>
      <c r="G966"/>
      <c r="H966"/>
      <c r="I966"/>
      <c r="K966"/>
      <c r="L966"/>
      <c r="N966"/>
      <c r="O966"/>
      <c r="T966" s="48"/>
    </row>
    <row r="967" spans="3:20" ht="12.75">
      <c r="C967"/>
      <c r="D967"/>
      <c r="E967"/>
      <c r="F967"/>
      <c r="G967"/>
      <c r="H967"/>
      <c r="I967"/>
      <c r="K967"/>
      <c r="L967"/>
      <c r="N967"/>
      <c r="O967"/>
      <c r="T967" s="48"/>
    </row>
    <row r="968" spans="3:20" ht="12.75">
      <c r="C968"/>
      <c r="D968"/>
      <c r="E968"/>
      <c r="F968"/>
      <c r="G968"/>
      <c r="H968"/>
      <c r="I968"/>
      <c r="K968"/>
      <c r="L968"/>
      <c r="N968"/>
      <c r="O968"/>
      <c r="T968" s="48"/>
    </row>
    <row r="969" spans="3:20" ht="12.75">
      <c r="C969"/>
      <c r="D969"/>
      <c r="E969"/>
      <c r="F969"/>
      <c r="G969"/>
      <c r="H969"/>
      <c r="I969"/>
      <c r="K969"/>
      <c r="L969"/>
      <c r="N969"/>
      <c r="O969"/>
      <c r="T969" s="48"/>
    </row>
    <row r="970" spans="3:20" ht="12.75">
      <c r="C970"/>
      <c r="D970"/>
      <c r="E970"/>
      <c r="F970"/>
      <c r="G970"/>
      <c r="H970"/>
      <c r="I970"/>
      <c r="K970"/>
      <c r="L970"/>
      <c r="N970"/>
      <c r="O970"/>
      <c r="T970" s="48"/>
    </row>
    <row r="971" spans="3:20" ht="12.75">
      <c r="C971"/>
      <c r="D971"/>
      <c r="E971"/>
      <c r="F971"/>
      <c r="G971"/>
      <c r="H971"/>
      <c r="I971"/>
      <c r="K971"/>
      <c r="L971"/>
      <c r="N971"/>
      <c r="O971"/>
      <c r="T971" s="48"/>
    </row>
    <row r="972" spans="3:20" ht="12.75">
      <c r="C972"/>
      <c r="D972"/>
      <c r="E972"/>
      <c r="F972"/>
      <c r="G972"/>
      <c r="H972"/>
      <c r="I972"/>
      <c r="K972"/>
      <c r="L972"/>
      <c r="N972"/>
      <c r="O972"/>
      <c r="T972" s="48"/>
    </row>
    <row r="973" spans="3:20" ht="12.75">
      <c r="C973"/>
      <c r="D973"/>
      <c r="E973"/>
      <c r="F973"/>
      <c r="G973"/>
      <c r="H973"/>
      <c r="I973"/>
      <c r="K973"/>
      <c r="L973"/>
      <c r="N973"/>
      <c r="O973"/>
      <c r="T973" s="48"/>
    </row>
    <row r="974" spans="3:20" ht="12.75">
      <c r="C974"/>
      <c r="D974"/>
      <c r="E974"/>
      <c r="F974"/>
      <c r="G974"/>
      <c r="H974"/>
      <c r="I974"/>
      <c r="K974"/>
      <c r="L974"/>
      <c r="N974"/>
      <c r="O974"/>
      <c r="T974" s="48"/>
    </row>
    <row r="975" spans="3:20" ht="12.75">
      <c r="C975"/>
      <c r="D975"/>
      <c r="E975"/>
      <c r="F975"/>
      <c r="G975"/>
      <c r="H975"/>
      <c r="I975"/>
      <c r="K975"/>
      <c r="L975"/>
      <c r="N975"/>
      <c r="O975"/>
      <c r="T975" s="48"/>
    </row>
    <row r="976" spans="3:20" ht="12.75">
      <c r="C976"/>
      <c r="D976"/>
      <c r="E976"/>
      <c r="F976"/>
      <c r="G976"/>
      <c r="H976"/>
      <c r="I976"/>
      <c r="K976"/>
      <c r="L976"/>
      <c r="N976"/>
      <c r="O976"/>
      <c r="T976" s="48"/>
    </row>
    <row r="977" spans="3:20" ht="12.75">
      <c r="C977"/>
      <c r="D977"/>
      <c r="E977"/>
      <c r="F977"/>
      <c r="G977"/>
      <c r="H977"/>
      <c r="I977"/>
      <c r="K977"/>
      <c r="L977"/>
      <c r="N977"/>
      <c r="O977"/>
      <c r="T977" s="48"/>
    </row>
    <row r="978" spans="3:20" ht="12.75">
      <c r="C978"/>
      <c r="D978"/>
      <c r="E978"/>
      <c r="F978"/>
      <c r="G978"/>
      <c r="H978"/>
      <c r="I978"/>
      <c r="K978"/>
      <c r="L978"/>
      <c r="N978"/>
      <c r="O978"/>
      <c r="T978" s="48"/>
    </row>
    <row r="979" spans="3:20" ht="12.75">
      <c r="C979"/>
      <c r="D979"/>
      <c r="E979"/>
      <c r="F979"/>
      <c r="G979"/>
      <c r="H979"/>
      <c r="I979"/>
      <c r="K979"/>
      <c r="L979"/>
      <c r="N979"/>
      <c r="O979"/>
      <c r="T979" s="48"/>
    </row>
    <row r="980" spans="3:20" ht="12.75">
      <c r="C980"/>
      <c r="D980"/>
      <c r="E980"/>
      <c r="F980"/>
      <c r="G980"/>
      <c r="H980"/>
      <c r="I980"/>
      <c r="K980"/>
      <c r="L980"/>
      <c r="N980"/>
      <c r="O980"/>
      <c r="T980" s="48"/>
    </row>
    <row r="981" spans="3:20" ht="12.75">
      <c r="C981"/>
      <c r="D981"/>
      <c r="E981"/>
      <c r="F981"/>
      <c r="G981"/>
      <c r="H981"/>
      <c r="I981"/>
      <c r="K981"/>
      <c r="L981"/>
      <c r="N981"/>
      <c r="O981"/>
      <c r="T981" s="48"/>
    </row>
    <row r="982" spans="3:20" ht="12.75">
      <c r="C982"/>
      <c r="D982"/>
      <c r="E982"/>
      <c r="F982"/>
      <c r="G982"/>
      <c r="H982"/>
      <c r="I982"/>
      <c r="K982"/>
      <c r="L982"/>
      <c r="N982"/>
      <c r="O982"/>
      <c r="T982" s="48"/>
    </row>
    <row r="983" spans="3:20" ht="12.75">
      <c r="C983"/>
      <c r="D983"/>
      <c r="E983"/>
      <c r="F983"/>
      <c r="G983"/>
      <c r="H983"/>
      <c r="I983"/>
      <c r="K983"/>
      <c r="L983"/>
      <c r="N983"/>
      <c r="O983"/>
      <c r="T983" s="48"/>
    </row>
    <row r="984" spans="3:20" ht="12.75">
      <c r="C984"/>
      <c r="D984"/>
      <c r="E984"/>
      <c r="F984"/>
      <c r="G984"/>
      <c r="H984"/>
      <c r="I984"/>
      <c r="K984"/>
      <c r="L984"/>
      <c r="N984"/>
      <c r="O984"/>
      <c r="T984" s="48"/>
    </row>
    <row r="985" spans="3:20" ht="12.75">
      <c r="C985"/>
      <c r="D985"/>
      <c r="E985"/>
      <c r="F985"/>
      <c r="G985"/>
      <c r="H985"/>
      <c r="I985"/>
      <c r="K985"/>
      <c r="L985"/>
      <c r="N985"/>
      <c r="O985"/>
      <c r="T985" s="48"/>
    </row>
    <row r="986" spans="3:20" ht="12.75">
      <c r="C986"/>
      <c r="D986"/>
      <c r="E986"/>
      <c r="F986"/>
      <c r="G986"/>
      <c r="H986"/>
      <c r="I986"/>
      <c r="K986"/>
      <c r="L986"/>
      <c r="N986"/>
      <c r="O986"/>
      <c r="T986" s="48"/>
    </row>
    <row r="987" spans="3:20" ht="12.75">
      <c r="C987"/>
      <c r="D987"/>
      <c r="E987"/>
      <c r="F987"/>
      <c r="G987"/>
      <c r="H987"/>
      <c r="I987"/>
      <c r="K987"/>
      <c r="L987"/>
      <c r="N987"/>
      <c r="O987"/>
      <c r="T987" s="48"/>
    </row>
    <row r="988" spans="3:20" ht="12.75">
      <c r="C988"/>
      <c r="D988"/>
      <c r="E988"/>
      <c r="F988"/>
      <c r="G988"/>
      <c r="H988"/>
      <c r="I988"/>
      <c r="K988"/>
      <c r="L988"/>
      <c r="N988"/>
      <c r="O988"/>
      <c r="T988" s="48"/>
    </row>
    <row r="989" spans="3:20" ht="12.75">
      <c r="C989"/>
      <c r="D989"/>
      <c r="E989"/>
      <c r="F989"/>
      <c r="G989"/>
      <c r="H989"/>
      <c r="I989"/>
      <c r="K989"/>
      <c r="L989"/>
      <c r="N989"/>
      <c r="O989"/>
      <c r="T989" s="48"/>
    </row>
    <row r="990" spans="3:20" ht="12.75">
      <c r="C990"/>
      <c r="D990"/>
      <c r="E990"/>
      <c r="F990"/>
      <c r="G990"/>
      <c r="H990"/>
      <c r="I990"/>
      <c r="K990"/>
      <c r="L990"/>
      <c r="N990"/>
      <c r="O990"/>
      <c r="T990" s="48"/>
    </row>
    <row r="991" spans="3:20" ht="12.75">
      <c r="C991"/>
      <c r="D991"/>
      <c r="E991"/>
      <c r="F991"/>
      <c r="G991"/>
      <c r="H991"/>
      <c r="I991"/>
      <c r="K991"/>
      <c r="L991"/>
      <c r="N991"/>
      <c r="O991"/>
      <c r="T991" s="48"/>
    </row>
    <row r="992" spans="3:20" ht="12.75">
      <c r="C992"/>
      <c r="D992"/>
      <c r="E992"/>
      <c r="F992"/>
      <c r="G992"/>
      <c r="H992"/>
      <c r="I992"/>
      <c r="K992"/>
      <c r="L992"/>
      <c r="N992"/>
      <c r="O992"/>
      <c r="T992" s="48"/>
    </row>
    <row r="993" spans="3:20" ht="12.75">
      <c r="C993"/>
      <c r="D993"/>
      <c r="E993"/>
      <c r="F993"/>
      <c r="G993"/>
      <c r="H993"/>
      <c r="I993"/>
      <c r="K993"/>
      <c r="L993"/>
      <c r="N993"/>
      <c r="O993"/>
      <c r="T993" s="48"/>
    </row>
    <row r="994" spans="3:20" ht="12.75">
      <c r="C994"/>
      <c r="D994"/>
      <c r="E994"/>
      <c r="F994"/>
      <c r="G994"/>
      <c r="H994"/>
      <c r="I994"/>
      <c r="K994"/>
      <c r="L994"/>
      <c r="N994"/>
      <c r="O994"/>
      <c r="T994" s="48"/>
    </row>
    <row r="995" spans="3:20" ht="12.75">
      <c r="C995"/>
      <c r="D995"/>
      <c r="E995"/>
      <c r="F995"/>
      <c r="G995"/>
      <c r="H995"/>
      <c r="I995"/>
      <c r="K995"/>
      <c r="L995"/>
      <c r="N995"/>
      <c r="O995"/>
      <c r="T995" s="48"/>
    </row>
    <row r="996" spans="3:20" ht="12.75">
      <c r="C996"/>
      <c r="D996"/>
      <c r="E996"/>
      <c r="F996"/>
      <c r="G996"/>
      <c r="H996"/>
      <c r="I996"/>
      <c r="K996"/>
      <c r="L996"/>
      <c r="N996"/>
      <c r="O996"/>
      <c r="T996" s="48"/>
    </row>
    <row r="997" spans="3:20" ht="12.75">
      <c r="C997"/>
      <c r="D997"/>
      <c r="E997"/>
      <c r="F997"/>
      <c r="G997"/>
      <c r="H997"/>
      <c r="I997"/>
      <c r="K997"/>
      <c r="L997"/>
      <c r="N997"/>
      <c r="O997"/>
      <c r="T997" s="48"/>
    </row>
    <row r="998" spans="3:20" ht="12.75">
      <c r="C998"/>
      <c r="D998"/>
      <c r="E998"/>
      <c r="F998"/>
      <c r="G998"/>
      <c r="H998"/>
      <c r="I998"/>
      <c r="K998"/>
      <c r="L998"/>
      <c r="N998"/>
      <c r="O998"/>
      <c r="T998" s="48"/>
    </row>
    <row r="999" spans="3:20" ht="12.75">
      <c r="C999"/>
      <c r="D999"/>
      <c r="E999"/>
      <c r="F999"/>
      <c r="G999"/>
      <c r="H999"/>
      <c r="I999"/>
      <c r="K999"/>
      <c r="L999"/>
      <c r="N999"/>
      <c r="O999"/>
      <c r="T999" s="48"/>
    </row>
    <row r="1000" spans="3:20" ht="12.75">
      <c r="C1000"/>
      <c r="D1000"/>
      <c r="E1000"/>
      <c r="F1000"/>
      <c r="G1000"/>
      <c r="H1000"/>
      <c r="I1000"/>
      <c r="K1000"/>
      <c r="L1000"/>
      <c r="N1000"/>
      <c r="O1000"/>
      <c r="T1000" s="48"/>
    </row>
    <row r="1001" spans="3:20" ht="12.75">
      <c r="C1001"/>
      <c r="D1001"/>
      <c r="E1001"/>
      <c r="F1001"/>
      <c r="G1001"/>
      <c r="H1001"/>
      <c r="I1001"/>
      <c r="K1001"/>
      <c r="L1001"/>
      <c r="N1001"/>
      <c r="O1001"/>
      <c r="T1001" s="48"/>
    </row>
    <row r="1002" spans="3:20" ht="12.75">
      <c r="C1002"/>
      <c r="D1002"/>
      <c r="E1002"/>
      <c r="F1002"/>
      <c r="G1002"/>
      <c r="H1002"/>
      <c r="I1002"/>
      <c r="K1002"/>
      <c r="L1002"/>
      <c r="N1002"/>
      <c r="O1002"/>
      <c r="T1002" s="48"/>
    </row>
    <row r="1003" spans="3:20" ht="12.75">
      <c r="C1003"/>
      <c r="D1003"/>
      <c r="E1003"/>
      <c r="F1003"/>
      <c r="G1003"/>
      <c r="H1003"/>
      <c r="I1003"/>
      <c r="K1003"/>
      <c r="L1003"/>
      <c r="N1003"/>
      <c r="O1003"/>
      <c r="T1003" s="48"/>
    </row>
    <row r="1004" spans="3:20" ht="12.75">
      <c r="C1004"/>
      <c r="D1004"/>
      <c r="E1004"/>
      <c r="F1004"/>
      <c r="G1004"/>
      <c r="H1004"/>
      <c r="I1004"/>
      <c r="K1004"/>
      <c r="L1004"/>
      <c r="N1004"/>
      <c r="O1004"/>
      <c r="T1004" s="48"/>
    </row>
    <row r="1005" spans="3:20" ht="12.75">
      <c r="C1005"/>
      <c r="D1005"/>
      <c r="E1005"/>
      <c r="F1005"/>
      <c r="G1005"/>
      <c r="H1005"/>
      <c r="I1005"/>
      <c r="K1005"/>
      <c r="L1005"/>
      <c r="N1005"/>
      <c r="O1005"/>
      <c r="T1005" s="48"/>
    </row>
    <row r="1006" spans="3:20" ht="12.75">
      <c r="C1006"/>
      <c r="D1006"/>
      <c r="E1006"/>
      <c r="F1006"/>
      <c r="G1006"/>
      <c r="H1006"/>
      <c r="I1006"/>
      <c r="K1006"/>
      <c r="L1006"/>
      <c r="N1006"/>
      <c r="O1006"/>
      <c r="T1006" s="48"/>
    </row>
    <row r="1007" spans="3:20" ht="12.75">
      <c r="C1007"/>
      <c r="D1007"/>
      <c r="E1007"/>
      <c r="F1007"/>
      <c r="G1007"/>
      <c r="H1007"/>
      <c r="I1007"/>
      <c r="K1007"/>
      <c r="L1007"/>
      <c r="N1007"/>
      <c r="O1007"/>
      <c r="T1007" s="48"/>
    </row>
    <row r="1008" spans="3:20" ht="12.75">
      <c r="C1008"/>
      <c r="D1008"/>
      <c r="E1008"/>
      <c r="F1008"/>
      <c r="G1008"/>
      <c r="H1008"/>
      <c r="I1008"/>
      <c r="K1008"/>
      <c r="L1008"/>
      <c r="N1008"/>
      <c r="O1008"/>
      <c r="T1008" s="48"/>
    </row>
    <row r="1009" spans="3:20" ht="12.75">
      <c r="C1009"/>
      <c r="D1009"/>
      <c r="E1009"/>
      <c r="F1009"/>
      <c r="G1009"/>
      <c r="H1009"/>
      <c r="I1009"/>
      <c r="K1009"/>
      <c r="L1009"/>
      <c r="N1009"/>
      <c r="O1009"/>
      <c r="T1009" s="48"/>
    </row>
    <row r="1010" spans="3:20" ht="12.75">
      <c r="C1010"/>
      <c r="D1010"/>
      <c r="E1010"/>
      <c r="F1010"/>
      <c r="G1010"/>
      <c r="H1010"/>
      <c r="I1010"/>
      <c r="K1010"/>
      <c r="L1010"/>
      <c r="N1010"/>
      <c r="O1010"/>
      <c r="T1010" s="48"/>
    </row>
    <row r="1011" spans="3:20" ht="12.75">
      <c r="C1011"/>
      <c r="D1011"/>
      <c r="E1011"/>
      <c r="F1011"/>
      <c r="G1011"/>
      <c r="H1011"/>
      <c r="I1011"/>
      <c r="K1011"/>
      <c r="L1011"/>
      <c r="N1011"/>
      <c r="O1011"/>
      <c r="T1011" s="48"/>
    </row>
    <row r="1012" spans="3:20" ht="12.75">
      <c r="C1012"/>
      <c r="D1012"/>
      <c r="E1012"/>
      <c r="F1012"/>
      <c r="G1012"/>
      <c r="H1012"/>
      <c r="I1012"/>
      <c r="K1012"/>
      <c r="L1012"/>
      <c r="N1012"/>
      <c r="O1012"/>
      <c r="T1012" s="48"/>
    </row>
    <row r="1013" spans="3:20" ht="12.75">
      <c r="C1013"/>
      <c r="D1013"/>
      <c r="E1013"/>
      <c r="F1013"/>
      <c r="G1013"/>
      <c r="H1013"/>
      <c r="I1013"/>
      <c r="K1013"/>
      <c r="L1013"/>
      <c r="N1013"/>
      <c r="O1013"/>
      <c r="T1013" s="48"/>
    </row>
    <row r="1014" spans="3:20" ht="12.75">
      <c r="C1014"/>
      <c r="D1014"/>
      <c r="E1014"/>
      <c r="F1014"/>
      <c r="G1014"/>
      <c r="H1014"/>
      <c r="I1014"/>
      <c r="K1014"/>
      <c r="L1014"/>
      <c r="N1014"/>
      <c r="O1014"/>
      <c r="T1014" s="48"/>
    </row>
    <row r="1015" spans="3:20" ht="12.75">
      <c r="C1015"/>
      <c r="D1015"/>
      <c r="E1015"/>
      <c r="F1015"/>
      <c r="G1015"/>
      <c r="H1015"/>
      <c r="I1015"/>
      <c r="K1015"/>
      <c r="L1015"/>
      <c r="N1015"/>
      <c r="O1015"/>
      <c r="T1015" s="48"/>
    </row>
    <row r="1016" spans="3:20" ht="12.75">
      <c r="C1016"/>
      <c r="D1016"/>
      <c r="E1016"/>
      <c r="F1016"/>
      <c r="G1016"/>
      <c r="H1016"/>
      <c r="I1016"/>
      <c r="K1016"/>
      <c r="L1016"/>
      <c r="N1016"/>
      <c r="O1016"/>
      <c r="T1016" s="48"/>
    </row>
    <row r="1017" spans="3:20" ht="12.75">
      <c r="C1017"/>
      <c r="D1017"/>
      <c r="E1017"/>
      <c r="F1017"/>
      <c r="G1017"/>
      <c r="H1017"/>
      <c r="I1017"/>
      <c r="K1017"/>
      <c r="L1017"/>
      <c r="N1017"/>
      <c r="O1017"/>
      <c r="T1017" s="48"/>
    </row>
    <row r="1018" spans="3:20" ht="12.75">
      <c r="C1018"/>
      <c r="D1018"/>
      <c r="E1018"/>
      <c r="F1018"/>
      <c r="G1018"/>
      <c r="H1018"/>
      <c r="I1018"/>
      <c r="K1018"/>
      <c r="L1018"/>
      <c r="N1018"/>
      <c r="O1018"/>
      <c r="T1018" s="48"/>
    </row>
    <row r="1019" spans="3:20" ht="12.75">
      <c r="C1019"/>
      <c r="D1019"/>
      <c r="E1019"/>
      <c r="F1019"/>
      <c r="G1019"/>
      <c r="H1019"/>
      <c r="I1019"/>
      <c r="K1019"/>
      <c r="L1019"/>
      <c r="N1019"/>
      <c r="O1019"/>
      <c r="T1019" s="48"/>
    </row>
    <row r="1020" spans="3:20" ht="12.75">
      <c r="C1020"/>
      <c r="D1020"/>
      <c r="E1020"/>
      <c r="F1020"/>
      <c r="G1020"/>
      <c r="H1020"/>
      <c r="I1020"/>
      <c r="K1020"/>
      <c r="L1020"/>
      <c r="N1020"/>
      <c r="O1020"/>
      <c r="T1020" s="48"/>
    </row>
    <row r="1021" spans="3:20" ht="12.75">
      <c r="C1021"/>
      <c r="D1021"/>
      <c r="E1021"/>
      <c r="F1021"/>
      <c r="G1021"/>
      <c r="H1021"/>
      <c r="I1021"/>
      <c r="K1021"/>
      <c r="L1021"/>
      <c r="N1021"/>
      <c r="O1021"/>
      <c r="T1021" s="48"/>
    </row>
    <row r="1022" spans="3:20" ht="12.75">
      <c r="C1022"/>
      <c r="D1022"/>
      <c r="E1022"/>
      <c r="F1022"/>
      <c r="G1022"/>
      <c r="H1022"/>
      <c r="I1022"/>
      <c r="K1022"/>
      <c r="L1022"/>
      <c r="N1022"/>
      <c r="O1022"/>
      <c r="T1022" s="48"/>
    </row>
    <row r="1023" spans="3:20" ht="12.75">
      <c r="C1023"/>
      <c r="D1023"/>
      <c r="E1023"/>
      <c r="F1023"/>
      <c r="G1023"/>
      <c r="H1023"/>
      <c r="I1023"/>
      <c r="K1023"/>
      <c r="L1023"/>
      <c r="N1023"/>
      <c r="O1023"/>
      <c r="T1023" s="48"/>
    </row>
    <row r="1024" spans="3:20" ht="12.75">
      <c r="C1024"/>
      <c r="D1024"/>
      <c r="E1024"/>
      <c r="F1024"/>
      <c r="G1024"/>
      <c r="H1024"/>
      <c r="I1024"/>
      <c r="K1024"/>
      <c r="L1024"/>
      <c r="N1024"/>
      <c r="O1024"/>
      <c r="T1024" s="48"/>
    </row>
    <row r="1025" spans="3:20" ht="12.75">
      <c r="C1025"/>
      <c r="D1025"/>
      <c r="E1025"/>
      <c r="F1025"/>
      <c r="G1025"/>
      <c r="H1025"/>
      <c r="I1025"/>
      <c r="K1025"/>
      <c r="L1025"/>
      <c r="N1025"/>
      <c r="O1025"/>
      <c r="T1025" s="48"/>
    </row>
    <row r="1026" spans="3:20" ht="12.75">
      <c r="C1026"/>
      <c r="D1026"/>
      <c r="E1026"/>
      <c r="F1026"/>
      <c r="G1026"/>
      <c r="H1026"/>
      <c r="I1026"/>
      <c r="K1026"/>
      <c r="L1026"/>
      <c r="N1026"/>
      <c r="O1026"/>
      <c r="T1026" s="48"/>
    </row>
    <row r="1027" spans="3:20" ht="12.75">
      <c r="C1027"/>
      <c r="D1027"/>
      <c r="E1027"/>
      <c r="F1027"/>
      <c r="G1027"/>
      <c r="H1027"/>
      <c r="I1027"/>
      <c r="K1027"/>
      <c r="L1027"/>
      <c r="N1027"/>
      <c r="O1027"/>
      <c r="T1027" s="48"/>
    </row>
    <row r="1028" spans="3:20" ht="12.75">
      <c r="C1028"/>
      <c r="D1028"/>
      <c r="E1028"/>
      <c r="F1028"/>
      <c r="G1028"/>
      <c r="H1028"/>
      <c r="I1028"/>
      <c r="K1028"/>
      <c r="L1028"/>
      <c r="N1028"/>
      <c r="O1028"/>
      <c r="T1028" s="48"/>
    </row>
    <row r="1029" spans="3:20" ht="12.75">
      <c r="C1029"/>
      <c r="D1029"/>
      <c r="E1029"/>
      <c r="F1029"/>
      <c r="G1029"/>
      <c r="H1029"/>
      <c r="I1029"/>
      <c r="K1029"/>
      <c r="L1029"/>
      <c r="N1029"/>
      <c r="O1029"/>
      <c r="T1029" s="48"/>
    </row>
    <row r="1030" spans="3:20" ht="12.75">
      <c r="C1030"/>
      <c r="D1030"/>
      <c r="E1030"/>
      <c r="F1030"/>
      <c r="G1030"/>
      <c r="H1030"/>
      <c r="I1030"/>
      <c r="K1030"/>
      <c r="L1030"/>
      <c r="N1030"/>
      <c r="O1030"/>
      <c r="T1030" s="48"/>
    </row>
    <row r="1031" spans="3:20" ht="12.75">
      <c r="C1031"/>
      <c r="D1031"/>
      <c r="E1031"/>
      <c r="F1031"/>
      <c r="G1031"/>
      <c r="H1031"/>
      <c r="I1031"/>
      <c r="K1031"/>
      <c r="L1031"/>
      <c r="N1031"/>
      <c r="O1031"/>
      <c r="T1031" s="48"/>
    </row>
    <row r="1032" spans="3:20" ht="12.75">
      <c r="C1032"/>
      <c r="D1032"/>
      <c r="E1032"/>
      <c r="F1032"/>
      <c r="G1032"/>
      <c r="H1032"/>
      <c r="I1032"/>
      <c r="K1032"/>
      <c r="L1032"/>
      <c r="N1032"/>
      <c r="O1032"/>
      <c r="T1032" s="48"/>
    </row>
    <row r="1033" spans="3:20" ht="12.75">
      <c r="C1033"/>
      <c r="D1033"/>
      <c r="E1033"/>
      <c r="F1033"/>
      <c r="G1033"/>
      <c r="H1033"/>
      <c r="I1033"/>
      <c r="K1033"/>
      <c r="L1033"/>
      <c r="N1033"/>
      <c r="O1033"/>
      <c r="T1033" s="48"/>
    </row>
    <row r="1034" spans="3:20" ht="12.75">
      <c r="C1034"/>
      <c r="D1034"/>
      <c r="E1034"/>
      <c r="F1034"/>
      <c r="G1034"/>
      <c r="H1034"/>
      <c r="I1034"/>
      <c r="K1034"/>
      <c r="L1034"/>
      <c r="N1034"/>
      <c r="O1034"/>
      <c r="T1034" s="48"/>
    </row>
    <row r="1035" spans="3:20" ht="12.75">
      <c r="C1035"/>
      <c r="D1035"/>
      <c r="E1035"/>
      <c r="F1035"/>
      <c r="G1035"/>
      <c r="H1035"/>
      <c r="I1035"/>
      <c r="K1035"/>
      <c r="L1035"/>
      <c r="N1035"/>
      <c r="O1035"/>
      <c r="T1035" s="48"/>
    </row>
    <row r="1036" spans="3:20" ht="12.75">
      <c r="C1036"/>
      <c r="D1036"/>
      <c r="E1036"/>
      <c r="F1036"/>
      <c r="G1036"/>
      <c r="H1036"/>
      <c r="I1036"/>
      <c r="K1036"/>
      <c r="L1036"/>
      <c r="N1036"/>
      <c r="O1036"/>
      <c r="T1036" s="48"/>
    </row>
    <row r="1037" spans="3:20" ht="12.75">
      <c r="C1037"/>
      <c r="D1037"/>
      <c r="E1037"/>
      <c r="F1037"/>
      <c r="G1037"/>
      <c r="H1037"/>
      <c r="I1037"/>
      <c r="K1037"/>
      <c r="L1037"/>
      <c r="N1037"/>
      <c r="O1037"/>
      <c r="T1037" s="48"/>
    </row>
    <row r="1038" spans="3:20" ht="12.75">
      <c r="C1038"/>
      <c r="D1038"/>
      <c r="E1038"/>
      <c r="F1038"/>
      <c r="G1038"/>
      <c r="H1038"/>
      <c r="I1038"/>
      <c r="K1038"/>
      <c r="L1038"/>
      <c r="N1038"/>
      <c r="O1038"/>
      <c r="T1038" s="48"/>
    </row>
    <row r="1039" spans="3:20" ht="12.75">
      <c r="C1039"/>
      <c r="D1039"/>
      <c r="E1039"/>
      <c r="F1039"/>
      <c r="G1039"/>
      <c r="H1039"/>
      <c r="I1039"/>
      <c r="K1039"/>
      <c r="L1039"/>
      <c r="N1039"/>
      <c r="O1039"/>
      <c r="T1039" s="48"/>
    </row>
    <row r="1040" spans="3:20" ht="12.75">
      <c r="C1040"/>
      <c r="D1040"/>
      <c r="E1040"/>
      <c r="F1040"/>
      <c r="G1040"/>
      <c r="H1040"/>
      <c r="I1040"/>
      <c r="K1040"/>
      <c r="L1040"/>
      <c r="N1040"/>
      <c r="O1040"/>
      <c r="T1040" s="48"/>
    </row>
    <row r="1041" spans="3:20" ht="12.75">
      <c r="C1041"/>
      <c r="D1041"/>
      <c r="E1041"/>
      <c r="F1041"/>
      <c r="G1041"/>
      <c r="H1041"/>
      <c r="I1041"/>
      <c r="K1041"/>
      <c r="L1041"/>
      <c r="N1041"/>
      <c r="O1041"/>
      <c r="T1041" s="48"/>
    </row>
    <row r="1042" spans="3:20" ht="12.75">
      <c r="C1042"/>
      <c r="D1042"/>
      <c r="E1042"/>
      <c r="F1042"/>
      <c r="G1042"/>
      <c r="H1042"/>
      <c r="I1042"/>
      <c r="K1042"/>
      <c r="L1042"/>
      <c r="N1042"/>
      <c r="O1042"/>
      <c r="T1042" s="48"/>
    </row>
    <row r="1043" spans="3:20" ht="12.75">
      <c r="C1043"/>
      <c r="D1043"/>
      <c r="E1043"/>
      <c r="F1043"/>
      <c r="G1043"/>
      <c r="H1043"/>
      <c r="I1043"/>
      <c r="K1043"/>
      <c r="L1043"/>
      <c r="N1043"/>
      <c r="O1043"/>
      <c r="T1043" s="48"/>
    </row>
    <row r="1044" spans="3:20" ht="12.75">
      <c r="C1044"/>
      <c r="D1044"/>
      <c r="E1044"/>
      <c r="F1044"/>
      <c r="G1044"/>
      <c r="H1044"/>
      <c r="I1044"/>
      <c r="K1044"/>
      <c r="L1044"/>
      <c r="N1044"/>
      <c r="O1044"/>
      <c r="T1044" s="48"/>
    </row>
    <row r="1045" spans="3:20" ht="12.75">
      <c r="C1045"/>
      <c r="D1045"/>
      <c r="E1045"/>
      <c r="F1045"/>
      <c r="G1045"/>
      <c r="H1045"/>
      <c r="I1045"/>
      <c r="K1045"/>
      <c r="L1045"/>
      <c r="N1045"/>
      <c r="O1045"/>
      <c r="T1045" s="48"/>
    </row>
    <row r="1046" spans="3:20" ht="12.75">
      <c r="C1046"/>
      <c r="D1046"/>
      <c r="E1046"/>
      <c r="F1046"/>
      <c r="G1046"/>
      <c r="H1046"/>
      <c r="I1046"/>
      <c r="K1046"/>
      <c r="L1046"/>
      <c r="N1046"/>
      <c r="O1046"/>
      <c r="T1046" s="48"/>
    </row>
    <row r="1047" spans="3:20" ht="12.75">
      <c r="C1047"/>
      <c r="D1047"/>
      <c r="E1047"/>
      <c r="F1047"/>
      <c r="G1047"/>
      <c r="H1047"/>
      <c r="I1047"/>
      <c r="K1047"/>
      <c r="L1047"/>
      <c r="N1047"/>
      <c r="O1047"/>
      <c r="T1047" s="48"/>
    </row>
    <row r="1048" spans="3:20" ht="12.75">
      <c r="C1048"/>
      <c r="D1048"/>
      <c r="E1048"/>
      <c r="F1048"/>
      <c r="G1048"/>
      <c r="H1048"/>
      <c r="I1048"/>
      <c r="K1048"/>
      <c r="L1048"/>
      <c r="N1048"/>
      <c r="O1048"/>
      <c r="T1048" s="48"/>
    </row>
    <row r="1049" spans="3:20" ht="12.75">
      <c r="C1049"/>
      <c r="D1049"/>
      <c r="E1049"/>
      <c r="F1049"/>
      <c r="G1049"/>
      <c r="H1049"/>
      <c r="I1049"/>
      <c r="K1049"/>
      <c r="L1049"/>
      <c r="N1049"/>
      <c r="O1049"/>
      <c r="T1049" s="48"/>
    </row>
    <row r="1050" spans="3:20" ht="12.75">
      <c r="C1050"/>
      <c r="D1050"/>
      <c r="E1050"/>
      <c r="F1050"/>
      <c r="G1050"/>
      <c r="H1050"/>
      <c r="I1050"/>
      <c r="K1050"/>
      <c r="L1050"/>
      <c r="N1050"/>
      <c r="O1050"/>
      <c r="T1050" s="48"/>
    </row>
    <row r="1051" spans="3:20" ht="12.75">
      <c r="C1051"/>
      <c r="D1051"/>
      <c r="E1051"/>
      <c r="F1051"/>
      <c r="G1051"/>
      <c r="H1051"/>
      <c r="I1051"/>
      <c r="K1051"/>
      <c r="L1051"/>
      <c r="N1051"/>
      <c r="O1051"/>
      <c r="T1051" s="48"/>
    </row>
    <row r="1052" spans="3:20" ht="12.75">
      <c r="C1052"/>
      <c r="D1052"/>
      <c r="E1052"/>
      <c r="F1052"/>
      <c r="G1052"/>
      <c r="H1052"/>
      <c r="I1052"/>
      <c r="K1052"/>
      <c r="L1052"/>
      <c r="N1052"/>
      <c r="O1052"/>
      <c r="T1052" s="48"/>
    </row>
    <row r="1053" spans="3:20" ht="12.75">
      <c r="C1053"/>
      <c r="D1053"/>
      <c r="E1053"/>
      <c r="F1053"/>
      <c r="G1053"/>
      <c r="H1053"/>
      <c r="I1053"/>
      <c r="K1053"/>
      <c r="L1053"/>
      <c r="N1053"/>
      <c r="O1053"/>
      <c r="T1053" s="48"/>
    </row>
    <row r="1054" spans="3:20" ht="12.75">
      <c r="C1054"/>
      <c r="D1054"/>
      <c r="E1054"/>
      <c r="F1054"/>
      <c r="G1054"/>
      <c r="H1054"/>
      <c r="I1054"/>
      <c r="K1054"/>
      <c r="L1054"/>
      <c r="N1054"/>
      <c r="O1054"/>
      <c r="T1054" s="48"/>
    </row>
    <row r="1055" spans="3:20" ht="12.75">
      <c r="C1055"/>
      <c r="D1055"/>
      <c r="E1055"/>
      <c r="F1055"/>
      <c r="G1055"/>
      <c r="H1055"/>
      <c r="I1055"/>
      <c r="K1055"/>
      <c r="L1055"/>
      <c r="N1055"/>
      <c r="O1055"/>
      <c r="T1055" s="48"/>
    </row>
    <row r="1056" spans="3:20" ht="12.75">
      <c r="C1056"/>
      <c r="D1056"/>
      <c r="E1056"/>
      <c r="F1056"/>
      <c r="G1056"/>
      <c r="H1056"/>
      <c r="I1056"/>
      <c r="K1056"/>
      <c r="L1056"/>
      <c r="N1056"/>
      <c r="O1056"/>
      <c r="T1056" s="48"/>
    </row>
    <row r="1057" spans="3:20" ht="12.75">
      <c r="C1057"/>
      <c r="D1057"/>
      <c r="E1057"/>
      <c r="F1057"/>
      <c r="G1057"/>
      <c r="H1057"/>
      <c r="I1057"/>
      <c r="K1057"/>
      <c r="L1057"/>
      <c r="N1057"/>
      <c r="O1057"/>
      <c r="T1057" s="48"/>
    </row>
    <row r="1058" spans="3:20" ht="12.75">
      <c r="C1058"/>
      <c r="D1058"/>
      <c r="E1058"/>
      <c r="F1058"/>
      <c r="G1058"/>
      <c r="H1058"/>
      <c r="I1058"/>
      <c r="K1058"/>
      <c r="L1058"/>
      <c r="N1058"/>
      <c r="O1058"/>
      <c r="T1058" s="48"/>
    </row>
    <row r="1059" spans="3:20" ht="12.75">
      <c r="C1059"/>
      <c r="D1059"/>
      <c r="E1059"/>
      <c r="F1059"/>
      <c r="G1059"/>
      <c r="H1059"/>
      <c r="I1059"/>
      <c r="K1059"/>
      <c r="L1059"/>
      <c r="N1059"/>
      <c r="O1059"/>
      <c r="T1059" s="48"/>
    </row>
    <row r="1060" spans="3:20" ht="12.75">
      <c r="C1060"/>
      <c r="D1060"/>
      <c r="E1060"/>
      <c r="F1060"/>
      <c r="G1060"/>
      <c r="H1060"/>
      <c r="I1060"/>
      <c r="K1060"/>
      <c r="L1060"/>
      <c r="N1060"/>
      <c r="O1060"/>
      <c r="T1060" s="48"/>
    </row>
    <row r="1061" spans="3:20" ht="12.75">
      <c r="C1061"/>
      <c r="D1061"/>
      <c r="E1061"/>
      <c r="F1061"/>
      <c r="G1061"/>
      <c r="H1061"/>
      <c r="I1061"/>
      <c r="K1061"/>
      <c r="L1061"/>
      <c r="N1061"/>
      <c r="O1061"/>
      <c r="T1061" s="48"/>
    </row>
    <row r="1062" spans="3:20" ht="12.75">
      <c r="C1062"/>
      <c r="D1062"/>
      <c r="E1062"/>
      <c r="F1062"/>
      <c r="G1062"/>
      <c r="H1062"/>
      <c r="I1062"/>
      <c r="K1062"/>
      <c r="L1062"/>
      <c r="N1062"/>
      <c r="O1062"/>
      <c r="T1062" s="48"/>
    </row>
    <row r="1063" spans="3:20" ht="12.75">
      <c r="C1063"/>
      <c r="D1063"/>
      <c r="E1063"/>
      <c r="F1063"/>
      <c r="G1063"/>
      <c r="H1063"/>
      <c r="I1063"/>
      <c r="K1063"/>
      <c r="L1063"/>
      <c r="N1063"/>
      <c r="O1063"/>
      <c r="T1063" s="48"/>
    </row>
    <row r="1064" spans="3:20" ht="12.75">
      <c r="C1064"/>
      <c r="D1064"/>
      <c r="E1064"/>
      <c r="F1064"/>
      <c r="G1064"/>
      <c r="H1064"/>
      <c r="I1064"/>
      <c r="K1064"/>
      <c r="L1064"/>
      <c r="N1064"/>
      <c r="O1064"/>
      <c r="T1064" s="48"/>
    </row>
    <row r="1065" spans="3:20" ht="12.75">
      <c r="C1065"/>
      <c r="D1065"/>
      <c r="E1065"/>
      <c r="F1065"/>
      <c r="G1065"/>
      <c r="H1065"/>
      <c r="I1065"/>
      <c r="K1065"/>
      <c r="L1065"/>
      <c r="N1065"/>
      <c r="O1065"/>
      <c r="T1065" s="48"/>
    </row>
    <row r="1066" spans="3:20" ht="12.75">
      <c r="C1066"/>
      <c r="D1066"/>
      <c r="E1066"/>
      <c r="F1066"/>
      <c r="G1066"/>
      <c r="H1066"/>
      <c r="I1066"/>
      <c r="K1066"/>
      <c r="L1066"/>
      <c r="N1066"/>
      <c r="O1066"/>
      <c r="T1066" s="48"/>
    </row>
    <row r="1067" spans="3:20" ht="12.75">
      <c r="C1067"/>
      <c r="D1067"/>
      <c r="E1067"/>
      <c r="F1067"/>
      <c r="G1067"/>
      <c r="H1067"/>
      <c r="I1067"/>
      <c r="K1067"/>
      <c r="L1067"/>
      <c r="N1067"/>
      <c r="O1067"/>
      <c r="T1067" s="48"/>
    </row>
    <row r="1068" spans="3:20" ht="12.75">
      <c r="C1068"/>
      <c r="D1068"/>
      <c r="E1068"/>
      <c r="F1068"/>
      <c r="G1068"/>
      <c r="H1068"/>
      <c r="I1068"/>
      <c r="K1068"/>
      <c r="L1068"/>
      <c r="N1068"/>
      <c r="O1068"/>
      <c r="T1068" s="48"/>
    </row>
    <row r="1069" spans="3:20" ht="12.75">
      <c r="C1069"/>
      <c r="D1069"/>
      <c r="E1069"/>
      <c r="F1069"/>
      <c r="G1069"/>
      <c r="H1069"/>
      <c r="I1069"/>
      <c r="K1069"/>
      <c r="L1069"/>
      <c r="N1069"/>
      <c r="O1069"/>
      <c r="T1069" s="48"/>
    </row>
    <row r="1070" spans="3:20" ht="12.75">
      <c r="C1070"/>
      <c r="D1070"/>
      <c r="E1070"/>
      <c r="F1070"/>
      <c r="G1070"/>
      <c r="H1070"/>
      <c r="I1070"/>
      <c r="K1070"/>
      <c r="L1070"/>
      <c r="N1070"/>
      <c r="O1070"/>
      <c r="T1070" s="48"/>
    </row>
    <row r="1071" spans="3:20" ht="12.75">
      <c r="C1071"/>
      <c r="D1071"/>
      <c r="E1071"/>
      <c r="F1071"/>
      <c r="G1071"/>
      <c r="H1071"/>
      <c r="I1071"/>
      <c r="K1071"/>
      <c r="L1071"/>
      <c r="N1071"/>
      <c r="O1071"/>
      <c r="T1071" s="48"/>
    </row>
    <row r="1072" spans="3:20" ht="12.75">
      <c r="C1072"/>
      <c r="D1072"/>
      <c r="E1072"/>
      <c r="F1072"/>
      <c r="G1072"/>
      <c r="H1072"/>
      <c r="I1072"/>
      <c r="K1072"/>
      <c r="L1072"/>
      <c r="N1072"/>
      <c r="O1072"/>
      <c r="T1072" s="48"/>
    </row>
    <row r="1073" spans="3:20" ht="12.75">
      <c r="C1073"/>
      <c r="D1073"/>
      <c r="E1073"/>
      <c r="F1073"/>
      <c r="G1073"/>
      <c r="H1073"/>
      <c r="I1073"/>
      <c r="K1073"/>
      <c r="L1073"/>
      <c r="N1073"/>
      <c r="O1073"/>
      <c r="T1073" s="48"/>
    </row>
    <row r="1074" spans="3:20" ht="12.75">
      <c r="C1074"/>
      <c r="D1074"/>
      <c r="E1074"/>
      <c r="F1074"/>
      <c r="G1074"/>
      <c r="H1074"/>
      <c r="I1074"/>
      <c r="K1074"/>
      <c r="L1074"/>
      <c r="N1074"/>
      <c r="O1074"/>
      <c r="T1074" s="48"/>
    </row>
    <row r="1075" spans="3:20" ht="12.75">
      <c r="C1075"/>
      <c r="D1075"/>
      <c r="E1075"/>
      <c r="F1075"/>
      <c r="G1075"/>
      <c r="H1075"/>
      <c r="I1075"/>
      <c r="K1075"/>
      <c r="L1075"/>
      <c r="N1075"/>
      <c r="O1075"/>
      <c r="T1075" s="48"/>
    </row>
    <row r="1076" spans="3:20" ht="12.75">
      <c r="C1076"/>
      <c r="D1076"/>
      <c r="E1076"/>
      <c r="F1076"/>
      <c r="G1076"/>
      <c r="H1076"/>
      <c r="I1076"/>
      <c r="K1076"/>
      <c r="L1076"/>
      <c r="N1076"/>
      <c r="O1076"/>
      <c r="T1076" s="48"/>
    </row>
    <row r="1077" spans="3:20" ht="12.75">
      <c r="C1077"/>
      <c r="D1077"/>
      <c r="E1077"/>
      <c r="F1077"/>
      <c r="G1077"/>
      <c r="H1077"/>
      <c r="I1077"/>
      <c r="K1077"/>
      <c r="L1077"/>
      <c r="N1077"/>
      <c r="O1077"/>
      <c r="T1077" s="48"/>
    </row>
    <row r="1078" spans="3:20" ht="12.75">
      <c r="C1078"/>
      <c r="D1078"/>
      <c r="E1078"/>
      <c r="F1078"/>
      <c r="G1078"/>
      <c r="H1078"/>
      <c r="I1078"/>
      <c r="K1078"/>
      <c r="L1078"/>
      <c r="N1078"/>
      <c r="O1078"/>
      <c r="T1078" s="48"/>
    </row>
    <row r="1079" spans="3:20" ht="12.75">
      <c r="C1079"/>
      <c r="D1079"/>
      <c r="E1079"/>
      <c r="F1079"/>
      <c r="G1079"/>
      <c r="H1079"/>
      <c r="I1079"/>
      <c r="K1079"/>
      <c r="L1079"/>
      <c r="N1079"/>
      <c r="O1079"/>
      <c r="T1079" s="48"/>
    </row>
    <row r="1080" spans="3:20" ht="12.75">
      <c r="C1080"/>
      <c r="D1080"/>
      <c r="E1080"/>
      <c r="F1080"/>
      <c r="G1080"/>
      <c r="H1080"/>
      <c r="I1080"/>
      <c r="K1080"/>
      <c r="L1080"/>
      <c r="N1080"/>
      <c r="O1080"/>
      <c r="T1080" s="48"/>
    </row>
    <row r="1081" spans="3:20" ht="12.75">
      <c r="C1081"/>
      <c r="D1081"/>
      <c r="E1081"/>
      <c r="F1081"/>
      <c r="G1081"/>
      <c r="H1081"/>
      <c r="I1081"/>
      <c r="K1081"/>
      <c r="L1081"/>
      <c r="N1081"/>
      <c r="O1081"/>
      <c r="T1081" s="48"/>
    </row>
    <row r="1082" spans="3:20" ht="12.75">
      <c r="C1082"/>
      <c r="D1082"/>
      <c r="E1082"/>
      <c r="F1082"/>
      <c r="G1082"/>
      <c r="H1082"/>
      <c r="I1082"/>
      <c r="K1082"/>
      <c r="L1082"/>
      <c r="N1082"/>
      <c r="O1082"/>
      <c r="T1082" s="48"/>
    </row>
    <row r="1083" spans="3:20" ht="12.75">
      <c r="C1083"/>
      <c r="D1083"/>
      <c r="E1083"/>
      <c r="F1083"/>
      <c r="G1083"/>
      <c r="H1083"/>
      <c r="I1083"/>
      <c r="K1083"/>
      <c r="L1083"/>
      <c r="N1083"/>
      <c r="O1083"/>
      <c r="T1083" s="48"/>
    </row>
    <row r="1084" spans="3:20" ht="12.75">
      <c r="C1084"/>
      <c r="D1084"/>
      <c r="E1084"/>
      <c r="F1084"/>
      <c r="G1084"/>
      <c r="H1084"/>
      <c r="I1084"/>
      <c r="K1084"/>
      <c r="L1084"/>
      <c r="N1084"/>
      <c r="O1084"/>
      <c r="T1084" s="48"/>
    </row>
    <row r="1085" spans="3:20" ht="12.75">
      <c r="C1085"/>
      <c r="D1085"/>
      <c r="E1085"/>
      <c r="F1085"/>
      <c r="G1085"/>
      <c r="H1085"/>
      <c r="I1085"/>
      <c r="K1085"/>
      <c r="L1085"/>
      <c r="N1085"/>
      <c r="O1085"/>
      <c r="T1085" s="48"/>
    </row>
    <row r="1086" spans="3:20" ht="12.75">
      <c r="C1086"/>
      <c r="D1086"/>
      <c r="E1086"/>
      <c r="F1086"/>
      <c r="G1086"/>
      <c r="H1086"/>
      <c r="I1086"/>
      <c r="K1086"/>
      <c r="L1086"/>
      <c r="N1086"/>
      <c r="O1086"/>
      <c r="T1086" s="48"/>
    </row>
    <row r="1087" spans="3:20" ht="12.75">
      <c r="C1087"/>
      <c r="D1087"/>
      <c r="E1087"/>
      <c r="F1087"/>
      <c r="G1087"/>
      <c r="H1087"/>
      <c r="I1087"/>
      <c r="K1087"/>
      <c r="L1087"/>
      <c r="N1087"/>
      <c r="O1087"/>
      <c r="T1087" s="48"/>
    </row>
    <row r="1088" spans="3:20" ht="12.75">
      <c r="C1088"/>
      <c r="D1088"/>
      <c r="E1088"/>
      <c r="F1088"/>
      <c r="G1088"/>
      <c r="H1088"/>
      <c r="I1088"/>
      <c r="K1088"/>
      <c r="L1088"/>
      <c r="N1088"/>
      <c r="O1088"/>
      <c r="T1088" s="48"/>
    </row>
    <row r="1089" spans="3:20" ht="12.75">
      <c r="C1089"/>
      <c r="D1089"/>
      <c r="E1089"/>
      <c r="F1089"/>
      <c r="G1089"/>
      <c r="H1089"/>
      <c r="I1089"/>
      <c r="K1089"/>
      <c r="L1089"/>
      <c r="N1089"/>
      <c r="O1089"/>
      <c r="T1089" s="48"/>
    </row>
    <row r="1090" spans="3:20" ht="12.75">
      <c r="C1090"/>
      <c r="D1090"/>
      <c r="E1090"/>
      <c r="F1090"/>
      <c r="G1090"/>
      <c r="H1090"/>
      <c r="I1090"/>
      <c r="K1090"/>
      <c r="L1090"/>
      <c r="N1090"/>
      <c r="O1090"/>
      <c r="T1090" s="48"/>
    </row>
    <row r="1091" spans="3:20" ht="12.75">
      <c r="C1091"/>
      <c r="D1091"/>
      <c r="E1091"/>
      <c r="F1091"/>
      <c r="G1091"/>
      <c r="H1091"/>
      <c r="I1091"/>
      <c r="K1091"/>
      <c r="L1091"/>
      <c r="N1091"/>
      <c r="O1091"/>
      <c r="T1091" s="48"/>
    </row>
    <row r="1092" spans="3:20" ht="12.75">
      <c r="C1092"/>
      <c r="D1092"/>
      <c r="E1092"/>
      <c r="F1092"/>
      <c r="G1092"/>
      <c r="H1092"/>
      <c r="I1092"/>
      <c r="K1092"/>
      <c r="L1092"/>
      <c r="N1092"/>
      <c r="O1092"/>
      <c r="T1092" s="48"/>
    </row>
    <row r="1093" spans="3:20" ht="12.75">
      <c r="C1093"/>
      <c r="D1093"/>
      <c r="E1093"/>
      <c r="F1093"/>
      <c r="G1093"/>
      <c r="H1093"/>
      <c r="I1093"/>
      <c r="K1093"/>
      <c r="L1093"/>
      <c r="N1093"/>
      <c r="O1093"/>
      <c r="T1093" s="48"/>
    </row>
    <row r="1094" spans="3:20" ht="12.75">
      <c r="C1094"/>
      <c r="D1094"/>
      <c r="E1094"/>
      <c r="F1094"/>
      <c r="G1094"/>
      <c r="H1094"/>
      <c r="I1094"/>
      <c r="K1094"/>
      <c r="L1094"/>
      <c r="N1094"/>
      <c r="O1094"/>
      <c r="T1094" s="48"/>
    </row>
    <row r="1095" spans="3:20" ht="12.75">
      <c r="C1095"/>
      <c r="D1095"/>
      <c r="E1095"/>
      <c r="F1095"/>
      <c r="G1095"/>
      <c r="H1095"/>
      <c r="I1095"/>
      <c r="K1095"/>
      <c r="L1095"/>
      <c r="N1095"/>
      <c r="O1095"/>
      <c r="T1095" s="48"/>
    </row>
    <row r="1096" spans="3:20" ht="12.75">
      <c r="C1096"/>
      <c r="D1096"/>
      <c r="E1096"/>
      <c r="F1096"/>
      <c r="G1096"/>
      <c r="H1096"/>
      <c r="I1096"/>
      <c r="K1096"/>
      <c r="L1096"/>
      <c r="N1096"/>
      <c r="O1096"/>
      <c r="T1096" s="48"/>
    </row>
    <row r="1097" spans="3:20" ht="12.75">
      <c r="C1097"/>
      <c r="D1097"/>
      <c r="E1097"/>
      <c r="F1097"/>
      <c r="G1097"/>
      <c r="H1097"/>
      <c r="I1097"/>
      <c r="K1097"/>
      <c r="L1097"/>
      <c r="N1097"/>
      <c r="O1097"/>
      <c r="T1097" s="48"/>
    </row>
    <row r="1098" spans="3:20" ht="12.75">
      <c r="C1098"/>
      <c r="D1098"/>
      <c r="E1098"/>
      <c r="F1098"/>
      <c r="G1098"/>
      <c r="H1098"/>
      <c r="I1098"/>
      <c r="K1098"/>
      <c r="L1098"/>
      <c r="N1098"/>
      <c r="O1098"/>
      <c r="T1098" s="48"/>
    </row>
    <row r="1099" spans="3:20" ht="12.75">
      <c r="C1099"/>
      <c r="D1099"/>
      <c r="E1099"/>
      <c r="F1099"/>
      <c r="G1099"/>
      <c r="H1099"/>
      <c r="I1099"/>
      <c r="K1099"/>
      <c r="L1099"/>
      <c r="N1099"/>
      <c r="O1099"/>
      <c r="T1099" s="48"/>
    </row>
    <row r="1100" spans="3:20" ht="12.75">
      <c r="C1100"/>
      <c r="D1100"/>
      <c r="E1100"/>
      <c r="F1100"/>
      <c r="G1100"/>
      <c r="H1100"/>
      <c r="I1100"/>
      <c r="K1100"/>
      <c r="L1100"/>
      <c r="N1100"/>
      <c r="O1100"/>
      <c r="T1100" s="48"/>
    </row>
    <row r="1101" spans="3:20" ht="12.75">
      <c r="C1101"/>
      <c r="D1101"/>
      <c r="E1101"/>
      <c r="F1101"/>
      <c r="G1101"/>
      <c r="H1101"/>
      <c r="I1101"/>
      <c r="K1101"/>
      <c r="L1101"/>
      <c r="N1101"/>
      <c r="O1101"/>
      <c r="T1101" s="48"/>
    </row>
    <row r="1102" spans="3:20" ht="12.75">
      <c r="C1102"/>
      <c r="D1102"/>
      <c r="E1102"/>
      <c r="F1102"/>
      <c r="G1102"/>
      <c r="H1102"/>
      <c r="I1102"/>
      <c r="K1102"/>
      <c r="L1102"/>
      <c r="N1102"/>
      <c r="O1102"/>
      <c r="T1102" s="48"/>
    </row>
    <row r="1103" spans="3:20" ht="12.75">
      <c r="C1103"/>
      <c r="D1103"/>
      <c r="E1103"/>
      <c r="F1103"/>
      <c r="G1103"/>
      <c r="H1103"/>
      <c r="I1103"/>
      <c r="K1103"/>
      <c r="L1103"/>
      <c r="N1103"/>
      <c r="O1103"/>
      <c r="T1103" s="48"/>
    </row>
    <row r="1104" spans="3:20" ht="12.75">
      <c r="C1104"/>
      <c r="D1104"/>
      <c r="E1104"/>
      <c r="F1104"/>
      <c r="G1104"/>
      <c r="H1104"/>
      <c r="I1104"/>
      <c r="K1104"/>
      <c r="L1104"/>
      <c r="N1104"/>
      <c r="O1104"/>
      <c r="T1104" s="48"/>
    </row>
    <row r="1105" spans="3:20" ht="12.75">
      <c r="C1105"/>
      <c r="D1105"/>
      <c r="E1105"/>
      <c r="F1105"/>
      <c r="G1105"/>
      <c r="H1105"/>
      <c r="I1105"/>
      <c r="K1105"/>
      <c r="L1105"/>
      <c r="N1105"/>
      <c r="O1105"/>
      <c r="T1105" s="48"/>
    </row>
    <row r="1106" spans="3:20" ht="12.75">
      <c r="C1106"/>
      <c r="D1106"/>
      <c r="E1106"/>
      <c r="F1106"/>
      <c r="G1106"/>
      <c r="H1106"/>
      <c r="I1106"/>
      <c r="K1106"/>
      <c r="L1106"/>
      <c r="N1106"/>
      <c r="O1106"/>
      <c r="T1106" s="48"/>
    </row>
    <row r="1107" spans="3:20" ht="12.75">
      <c r="C1107"/>
      <c r="D1107"/>
      <c r="E1107"/>
      <c r="F1107"/>
      <c r="G1107"/>
      <c r="H1107"/>
      <c r="I1107"/>
      <c r="K1107"/>
      <c r="L1107"/>
      <c r="N1107"/>
      <c r="O1107"/>
      <c r="T1107" s="48"/>
    </row>
    <row r="1108" spans="3:20" ht="12.75">
      <c r="C1108"/>
      <c r="D1108"/>
      <c r="E1108"/>
      <c r="F1108"/>
      <c r="G1108"/>
      <c r="H1108"/>
      <c r="I1108"/>
      <c r="K1108"/>
      <c r="L1108"/>
      <c r="N1108"/>
      <c r="O1108"/>
      <c r="T1108" s="48"/>
    </row>
    <row r="1109" spans="3:20" ht="12.75">
      <c r="C1109"/>
      <c r="D1109"/>
      <c r="E1109"/>
      <c r="F1109"/>
      <c r="G1109"/>
      <c r="H1109"/>
      <c r="I1109"/>
      <c r="K1109"/>
      <c r="L1109"/>
      <c r="N1109"/>
      <c r="O1109"/>
      <c r="T1109" s="48"/>
    </row>
    <row r="1110" spans="3:20" ht="12.75">
      <c r="C1110"/>
      <c r="D1110"/>
      <c r="E1110"/>
      <c r="F1110"/>
      <c r="G1110"/>
      <c r="H1110"/>
      <c r="I1110"/>
      <c r="K1110"/>
      <c r="L1110"/>
      <c r="N1110"/>
      <c r="O1110"/>
      <c r="T1110" s="48"/>
    </row>
    <row r="1111" spans="3:20" ht="12.75">
      <c r="C1111"/>
      <c r="D1111"/>
      <c r="E1111"/>
      <c r="F1111"/>
      <c r="G1111"/>
      <c r="H1111"/>
      <c r="I1111"/>
      <c r="K1111"/>
      <c r="L1111"/>
      <c r="N1111"/>
      <c r="O1111"/>
      <c r="T1111" s="48"/>
    </row>
    <row r="1112" spans="3:20" ht="12.75">
      <c r="C1112"/>
      <c r="D1112"/>
      <c r="E1112"/>
      <c r="F1112"/>
      <c r="G1112"/>
      <c r="H1112"/>
      <c r="I1112"/>
      <c r="K1112"/>
      <c r="L1112"/>
      <c r="N1112"/>
      <c r="O1112"/>
      <c r="T1112" s="48"/>
    </row>
    <row r="1113" spans="3:20" ht="12.75">
      <c r="C1113"/>
      <c r="D1113"/>
      <c r="E1113"/>
      <c r="F1113"/>
      <c r="G1113"/>
      <c r="H1113"/>
      <c r="I1113"/>
      <c r="K1113"/>
      <c r="L1113"/>
      <c r="N1113"/>
      <c r="O1113"/>
      <c r="T1113" s="48"/>
    </row>
    <row r="1114" spans="3:20" ht="12.75">
      <c r="C1114"/>
      <c r="D1114"/>
      <c r="E1114"/>
      <c r="F1114"/>
      <c r="G1114"/>
      <c r="H1114"/>
      <c r="I1114"/>
      <c r="K1114"/>
      <c r="L1114"/>
      <c r="N1114"/>
      <c r="O1114"/>
      <c r="T1114" s="48"/>
    </row>
    <row r="1115" spans="3:20" ht="12.75">
      <c r="C1115"/>
      <c r="D1115"/>
      <c r="E1115"/>
      <c r="F1115"/>
      <c r="G1115"/>
      <c r="H1115"/>
      <c r="I1115"/>
      <c r="K1115"/>
      <c r="L1115"/>
      <c r="N1115"/>
      <c r="O1115"/>
      <c r="T1115" s="48"/>
    </row>
    <row r="1116" spans="3:20" ht="12.75">
      <c r="C1116"/>
      <c r="D1116"/>
      <c r="E1116"/>
      <c r="F1116"/>
      <c r="G1116"/>
      <c r="H1116"/>
      <c r="I1116"/>
      <c r="K1116"/>
      <c r="L1116"/>
      <c r="N1116"/>
      <c r="O1116"/>
      <c r="T1116" s="48"/>
    </row>
    <row r="1117" spans="3:20" ht="12.75">
      <c r="C1117"/>
      <c r="D1117"/>
      <c r="E1117"/>
      <c r="F1117"/>
      <c r="G1117"/>
      <c r="H1117"/>
      <c r="I1117"/>
      <c r="K1117"/>
      <c r="L1117"/>
      <c r="N1117"/>
      <c r="O1117"/>
      <c r="T1117" s="48"/>
    </row>
    <row r="1118" spans="3:20" ht="12.75">
      <c r="C1118"/>
      <c r="D1118"/>
      <c r="E1118"/>
      <c r="F1118"/>
      <c r="G1118"/>
      <c r="H1118"/>
      <c r="I1118"/>
      <c r="K1118"/>
      <c r="L1118"/>
      <c r="N1118"/>
      <c r="O1118"/>
      <c r="T1118" s="48"/>
    </row>
    <row r="1119" spans="3:20" ht="12.75">
      <c r="C1119"/>
      <c r="D1119"/>
      <c r="E1119"/>
      <c r="F1119"/>
      <c r="G1119"/>
      <c r="H1119"/>
      <c r="I1119"/>
      <c r="K1119"/>
      <c r="L1119"/>
      <c r="N1119"/>
      <c r="O1119"/>
      <c r="T1119" s="48"/>
    </row>
    <row r="1120" spans="3:20" ht="12.75">
      <c r="C1120"/>
      <c r="D1120"/>
      <c r="E1120"/>
      <c r="F1120"/>
      <c r="G1120"/>
      <c r="H1120"/>
      <c r="I1120"/>
      <c r="K1120"/>
      <c r="L1120"/>
      <c r="N1120"/>
      <c r="O1120"/>
      <c r="T1120" s="48"/>
    </row>
    <row r="1121" spans="3:20" ht="12.75">
      <c r="C1121"/>
      <c r="D1121"/>
      <c r="E1121"/>
      <c r="F1121"/>
      <c r="G1121"/>
      <c r="H1121"/>
      <c r="I1121"/>
      <c r="K1121"/>
      <c r="L1121"/>
      <c r="N1121"/>
      <c r="O1121"/>
      <c r="T1121" s="48"/>
    </row>
    <row r="1122" spans="3:20" ht="12.75">
      <c r="C1122"/>
      <c r="D1122"/>
      <c r="E1122"/>
      <c r="F1122"/>
      <c r="G1122"/>
      <c r="H1122"/>
      <c r="I1122"/>
      <c r="K1122"/>
      <c r="L1122"/>
      <c r="N1122"/>
      <c r="O1122"/>
      <c r="T1122" s="48"/>
    </row>
    <row r="1123" spans="3:20" ht="12.75">
      <c r="C1123"/>
      <c r="D1123"/>
      <c r="E1123"/>
      <c r="F1123"/>
      <c r="G1123"/>
      <c r="H1123"/>
      <c r="I1123"/>
      <c r="K1123"/>
      <c r="L1123"/>
      <c r="N1123"/>
      <c r="O1123"/>
      <c r="T1123" s="48"/>
    </row>
    <row r="1124" spans="3:20" ht="12.75">
      <c r="C1124"/>
      <c r="D1124"/>
      <c r="E1124"/>
      <c r="F1124"/>
      <c r="G1124"/>
      <c r="H1124"/>
      <c r="I1124"/>
      <c r="K1124"/>
      <c r="L1124"/>
      <c r="N1124"/>
      <c r="O1124"/>
      <c r="T1124" s="48"/>
    </row>
    <row r="1125" spans="3:20" ht="12.75">
      <c r="C1125"/>
      <c r="D1125"/>
      <c r="E1125"/>
      <c r="F1125"/>
      <c r="G1125"/>
      <c r="H1125"/>
      <c r="I1125"/>
      <c r="K1125"/>
      <c r="L1125"/>
      <c r="N1125"/>
      <c r="O1125"/>
      <c r="T1125" s="48"/>
    </row>
    <row r="1126" spans="3:20" ht="12.75">
      <c r="C1126"/>
      <c r="D1126"/>
      <c r="E1126"/>
      <c r="F1126"/>
      <c r="G1126"/>
      <c r="H1126"/>
      <c r="I1126"/>
      <c r="K1126"/>
      <c r="L1126"/>
      <c r="N1126"/>
      <c r="O1126"/>
      <c r="T1126" s="48"/>
    </row>
    <row r="1127" spans="3:20" ht="12.75">
      <c r="C1127"/>
      <c r="D1127"/>
      <c r="E1127"/>
      <c r="F1127"/>
      <c r="G1127"/>
      <c r="H1127"/>
      <c r="I1127"/>
      <c r="K1127"/>
      <c r="L1127"/>
      <c r="N1127"/>
      <c r="O1127"/>
      <c r="T1127" s="48"/>
    </row>
    <row r="1128" spans="3:20" ht="12.75">
      <c r="C1128"/>
      <c r="D1128"/>
      <c r="E1128"/>
      <c r="F1128"/>
      <c r="G1128"/>
      <c r="H1128"/>
      <c r="I1128"/>
      <c r="K1128"/>
      <c r="L1128"/>
      <c r="N1128"/>
      <c r="O1128"/>
      <c r="T1128" s="48"/>
    </row>
    <row r="1129" spans="3:20" ht="12.75">
      <c r="C1129"/>
      <c r="D1129"/>
      <c r="E1129"/>
      <c r="F1129"/>
      <c r="G1129"/>
      <c r="H1129"/>
      <c r="I1129"/>
      <c r="K1129"/>
      <c r="L1129"/>
      <c r="N1129"/>
      <c r="O1129"/>
      <c r="T1129" s="48"/>
    </row>
    <row r="1130" spans="3:20" ht="12.75">
      <c r="C1130"/>
      <c r="D1130"/>
      <c r="E1130"/>
      <c r="F1130"/>
      <c r="G1130"/>
      <c r="H1130"/>
      <c r="I1130"/>
      <c r="K1130"/>
      <c r="L1130"/>
      <c r="N1130"/>
      <c r="O1130"/>
      <c r="T1130" s="48"/>
    </row>
    <row r="1131" spans="3:20" ht="12.75">
      <c r="C1131"/>
      <c r="D1131"/>
      <c r="E1131"/>
      <c r="F1131"/>
      <c r="G1131"/>
      <c r="H1131"/>
      <c r="I1131"/>
      <c r="K1131"/>
      <c r="L1131"/>
      <c r="N1131"/>
      <c r="O1131"/>
      <c r="T1131" s="48"/>
    </row>
    <row r="1132" spans="3:20" ht="12.75">
      <c r="C1132"/>
      <c r="D1132"/>
      <c r="E1132"/>
      <c r="F1132"/>
      <c r="G1132"/>
      <c r="H1132"/>
      <c r="I1132"/>
      <c r="K1132"/>
      <c r="L1132"/>
      <c r="N1132"/>
      <c r="O1132"/>
      <c r="T1132" s="48"/>
    </row>
    <row r="1133" spans="3:20" ht="12.75">
      <c r="C1133"/>
      <c r="D1133"/>
      <c r="E1133"/>
      <c r="F1133"/>
      <c r="G1133"/>
      <c r="H1133"/>
      <c r="I1133"/>
      <c r="K1133"/>
      <c r="L1133"/>
      <c r="N1133"/>
      <c r="O1133"/>
      <c r="T1133" s="48"/>
    </row>
    <row r="1134" spans="3:20" ht="12.75">
      <c r="C1134"/>
      <c r="D1134"/>
      <c r="E1134"/>
      <c r="F1134"/>
      <c r="G1134"/>
      <c r="H1134"/>
      <c r="I1134"/>
      <c r="K1134"/>
      <c r="L1134"/>
      <c r="N1134"/>
      <c r="O1134"/>
      <c r="T1134" s="48"/>
    </row>
    <row r="1135" spans="3:20" ht="12.75">
      <c r="C1135"/>
      <c r="D1135"/>
      <c r="E1135"/>
      <c r="F1135"/>
      <c r="G1135"/>
      <c r="H1135"/>
      <c r="I1135"/>
      <c r="K1135"/>
      <c r="L1135"/>
      <c r="N1135"/>
      <c r="O1135"/>
      <c r="T1135" s="48"/>
    </row>
    <row r="1136" spans="3:20" ht="12.75">
      <c r="C1136"/>
      <c r="D1136"/>
      <c r="E1136"/>
      <c r="F1136"/>
      <c r="G1136"/>
      <c r="H1136"/>
      <c r="I1136"/>
      <c r="K1136"/>
      <c r="L1136"/>
      <c r="N1136"/>
      <c r="O1136"/>
      <c r="T1136" s="48"/>
    </row>
    <row r="1137" spans="3:20" ht="12.75">
      <c r="C1137"/>
      <c r="D1137"/>
      <c r="E1137"/>
      <c r="F1137"/>
      <c r="G1137"/>
      <c r="H1137"/>
      <c r="I1137"/>
      <c r="K1137"/>
      <c r="L1137"/>
      <c r="N1137"/>
      <c r="O1137"/>
      <c r="T1137" s="48"/>
    </row>
    <row r="1138" spans="3:20" ht="12.75">
      <c r="C1138"/>
      <c r="D1138"/>
      <c r="E1138"/>
      <c r="F1138"/>
      <c r="G1138"/>
      <c r="H1138"/>
      <c r="I1138"/>
      <c r="K1138"/>
      <c r="L1138"/>
      <c r="N1138"/>
      <c r="O1138"/>
      <c r="T1138" s="48"/>
    </row>
    <row r="1139" spans="3:20" ht="12.75">
      <c r="C1139"/>
      <c r="D1139"/>
      <c r="E1139"/>
      <c r="F1139"/>
      <c r="G1139"/>
      <c r="H1139"/>
      <c r="I1139"/>
      <c r="K1139"/>
      <c r="L1139"/>
      <c r="N1139"/>
      <c r="O1139"/>
      <c r="T1139" s="48"/>
    </row>
    <row r="1140" spans="3:20" ht="12.75">
      <c r="C1140"/>
      <c r="D1140"/>
      <c r="E1140"/>
      <c r="F1140"/>
      <c r="G1140"/>
      <c r="H1140"/>
      <c r="I1140"/>
      <c r="K1140"/>
      <c r="L1140"/>
      <c r="N1140"/>
      <c r="O1140"/>
      <c r="T1140" s="48"/>
    </row>
    <row r="1141" spans="3:20" ht="12.75">
      <c r="C1141"/>
      <c r="D1141"/>
      <c r="E1141"/>
      <c r="F1141"/>
      <c r="G1141"/>
      <c r="H1141"/>
      <c r="I1141"/>
      <c r="K1141"/>
      <c r="L1141"/>
      <c r="N1141"/>
      <c r="O1141"/>
      <c r="T1141" s="48"/>
    </row>
    <row r="1142" spans="3:20" ht="12.75">
      <c r="C1142"/>
      <c r="D1142"/>
      <c r="E1142"/>
      <c r="F1142"/>
      <c r="G1142"/>
      <c r="H1142"/>
      <c r="I1142"/>
      <c r="K1142"/>
      <c r="L1142"/>
      <c r="N1142"/>
      <c r="O1142"/>
      <c r="T1142" s="48"/>
    </row>
    <row r="1143" spans="3:20" ht="12.75">
      <c r="C1143"/>
      <c r="D1143"/>
      <c r="E1143"/>
      <c r="F1143"/>
      <c r="G1143"/>
      <c r="H1143"/>
      <c r="I1143"/>
      <c r="K1143"/>
      <c r="L1143"/>
      <c r="N1143"/>
      <c r="O1143"/>
      <c r="T1143" s="48"/>
    </row>
    <row r="1144" spans="3:20" ht="12.75">
      <c r="C1144"/>
      <c r="D1144"/>
      <c r="E1144"/>
      <c r="F1144"/>
      <c r="G1144"/>
      <c r="H1144"/>
      <c r="I1144"/>
      <c r="K1144"/>
      <c r="L1144"/>
      <c r="N1144"/>
      <c r="O1144"/>
      <c r="T1144" s="48"/>
    </row>
    <row r="1145" spans="3:20" ht="12.75">
      <c r="C1145"/>
      <c r="D1145"/>
      <c r="E1145"/>
      <c r="F1145"/>
      <c r="G1145"/>
      <c r="H1145"/>
      <c r="I1145"/>
      <c r="K1145"/>
      <c r="L1145"/>
      <c r="N1145"/>
      <c r="O1145"/>
      <c r="T1145" s="48"/>
    </row>
    <row r="1146" spans="3:20" ht="12.75">
      <c r="C1146"/>
      <c r="D1146"/>
      <c r="E1146"/>
      <c r="F1146"/>
      <c r="G1146"/>
      <c r="H1146"/>
      <c r="I1146"/>
      <c r="K1146"/>
      <c r="L1146"/>
      <c r="N1146"/>
      <c r="O1146"/>
      <c r="T1146" s="48"/>
    </row>
    <row r="1147" spans="3:20" ht="12.75">
      <c r="C1147"/>
      <c r="D1147"/>
      <c r="E1147"/>
      <c r="F1147"/>
      <c r="G1147"/>
      <c r="H1147"/>
      <c r="I1147"/>
      <c r="K1147"/>
      <c r="L1147"/>
      <c r="N1147"/>
      <c r="O1147"/>
      <c r="T1147" s="48"/>
    </row>
    <row r="1148" spans="3:20" ht="12.75">
      <c r="C1148"/>
      <c r="D1148"/>
      <c r="E1148"/>
      <c r="F1148"/>
      <c r="G1148"/>
      <c r="H1148"/>
      <c r="I1148"/>
      <c r="K1148"/>
      <c r="L1148"/>
      <c r="N1148"/>
      <c r="O1148"/>
      <c r="T1148" s="48"/>
    </row>
    <row r="1149" spans="3:20" ht="12.75">
      <c r="C1149"/>
      <c r="D1149"/>
      <c r="E1149"/>
      <c r="F1149"/>
      <c r="G1149"/>
      <c r="H1149"/>
      <c r="I1149"/>
      <c r="K1149"/>
      <c r="L1149"/>
      <c r="N1149"/>
      <c r="O1149"/>
      <c r="T1149" s="48"/>
    </row>
    <row r="1150" spans="3:20" ht="12.75">
      <c r="C1150"/>
      <c r="D1150"/>
      <c r="E1150"/>
      <c r="F1150"/>
      <c r="G1150"/>
      <c r="H1150"/>
      <c r="I1150"/>
      <c r="K1150"/>
      <c r="L1150"/>
      <c r="N1150"/>
      <c r="O1150"/>
      <c r="T1150" s="48"/>
    </row>
    <row r="1151" spans="3:20" ht="12.75">
      <c r="C1151"/>
      <c r="D1151"/>
      <c r="E1151"/>
      <c r="F1151"/>
      <c r="G1151"/>
      <c r="H1151"/>
      <c r="I1151"/>
      <c r="K1151"/>
      <c r="L1151"/>
      <c r="N1151"/>
      <c r="O1151"/>
      <c r="T1151" s="48"/>
    </row>
    <row r="1152" spans="3:20" ht="12.75">
      <c r="C1152"/>
      <c r="D1152"/>
      <c r="E1152"/>
      <c r="F1152"/>
      <c r="G1152"/>
      <c r="H1152"/>
      <c r="I1152"/>
      <c r="K1152"/>
      <c r="L1152"/>
      <c r="N1152"/>
      <c r="O1152"/>
      <c r="T1152" s="48"/>
    </row>
    <row r="1153" spans="3:20" ht="12.75">
      <c r="C1153"/>
      <c r="D1153"/>
      <c r="E1153"/>
      <c r="F1153"/>
      <c r="G1153"/>
      <c r="H1153"/>
      <c r="I1153"/>
      <c r="K1153"/>
      <c r="L1153"/>
      <c r="N1153"/>
      <c r="O1153"/>
      <c r="T1153" s="48"/>
    </row>
    <row r="1154" spans="3:20" ht="12.75">
      <c r="C1154"/>
      <c r="D1154"/>
      <c r="E1154"/>
      <c r="F1154"/>
      <c r="G1154"/>
      <c r="H1154"/>
      <c r="I1154"/>
      <c r="K1154"/>
      <c r="L1154"/>
      <c r="N1154"/>
      <c r="O1154"/>
      <c r="T1154" s="48"/>
    </row>
    <row r="1155" spans="3:20" ht="12.75">
      <c r="C1155"/>
      <c r="D1155"/>
      <c r="E1155"/>
      <c r="F1155"/>
      <c r="G1155"/>
      <c r="H1155"/>
      <c r="I1155"/>
      <c r="K1155"/>
      <c r="L1155"/>
      <c r="N1155"/>
      <c r="O1155"/>
      <c r="T1155" s="48"/>
    </row>
    <row r="1156" spans="3:20" ht="12.75">
      <c r="C1156"/>
      <c r="D1156"/>
      <c r="E1156"/>
      <c r="F1156"/>
      <c r="G1156"/>
      <c r="H1156"/>
      <c r="I1156"/>
      <c r="K1156"/>
      <c r="L1156"/>
      <c r="N1156"/>
      <c r="O1156"/>
      <c r="T1156" s="48"/>
    </row>
    <row r="1157" spans="3:20" ht="12.75">
      <c r="C1157"/>
      <c r="D1157"/>
      <c r="E1157"/>
      <c r="F1157"/>
      <c r="G1157"/>
      <c r="H1157"/>
      <c r="I1157"/>
      <c r="K1157"/>
      <c r="L1157"/>
      <c r="N1157"/>
      <c r="O1157"/>
      <c r="T1157" s="48"/>
    </row>
    <row r="1158" spans="3:20" ht="12.75">
      <c r="C1158"/>
      <c r="D1158"/>
      <c r="E1158"/>
      <c r="F1158"/>
      <c r="G1158"/>
      <c r="H1158"/>
      <c r="I1158"/>
      <c r="K1158"/>
      <c r="L1158"/>
      <c r="N1158"/>
      <c r="O1158"/>
      <c r="T1158" s="48"/>
    </row>
    <row r="1159" spans="3:20" ht="12.75">
      <c r="C1159"/>
      <c r="D1159"/>
      <c r="E1159"/>
      <c r="F1159"/>
      <c r="G1159"/>
      <c r="H1159"/>
      <c r="I1159"/>
      <c r="K1159"/>
      <c r="L1159"/>
      <c r="N1159"/>
      <c r="O1159"/>
      <c r="T1159" s="48"/>
    </row>
    <row r="1160" spans="3:20" ht="12.75">
      <c r="C1160"/>
      <c r="D1160"/>
      <c r="E1160"/>
      <c r="F1160"/>
      <c r="G1160"/>
      <c r="H1160"/>
      <c r="I1160"/>
      <c r="K1160"/>
      <c r="L1160"/>
      <c r="N1160"/>
      <c r="O1160"/>
      <c r="T1160" s="48"/>
    </row>
    <row r="1161" spans="3:20" ht="12.75">
      <c r="C1161"/>
      <c r="D1161"/>
      <c r="E1161"/>
      <c r="F1161"/>
      <c r="G1161"/>
      <c r="H1161"/>
      <c r="I1161"/>
      <c r="K1161"/>
      <c r="L1161"/>
      <c r="N1161"/>
      <c r="O1161"/>
      <c r="T1161" s="48"/>
    </row>
    <row r="1162" spans="3:20" ht="12.75">
      <c r="C1162"/>
      <c r="D1162"/>
      <c r="E1162"/>
      <c r="F1162"/>
      <c r="G1162"/>
      <c r="H1162"/>
      <c r="I1162"/>
      <c r="K1162"/>
      <c r="L1162"/>
      <c r="N1162"/>
      <c r="O1162"/>
      <c r="T1162" s="48"/>
    </row>
    <row r="1163" spans="3:20" ht="12.75">
      <c r="C1163"/>
      <c r="D1163"/>
      <c r="E1163"/>
      <c r="F1163"/>
      <c r="G1163"/>
      <c r="H1163"/>
      <c r="I1163"/>
      <c r="K1163"/>
      <c r="L1163"/>
      <c r="N1163"/>
      <c r="O1163"/>
      <c r="T1163" s="48"/>
    </row>
    <row r="1164" spans="3:20" ht="12.75">
      <c r="C1164"/>
      <c r="D1164"/>
      <c r="E1164"/>
      <c r="F1164"/>
      <c r="G1164"/>
      <c r="H1164"/>
      <c r="I1164"/>
      <c r="K1164"/>
      <c r="L1164"/>
      <c r="N1164"/>
      <c r="O1164"/>
      <c r="T1164" s="48"/>
    </row>
    <row r="1165" spans="3:20" ht="12.75">
      <c r="C1165"/>
      <c r="D1165"/>
      <c r="E1165"/>
      <c r="F1165"/>
      <c r="G1165"/>
      <c r="H1165"/>
      <c r="I1165"/>
      <c r="K1165"/>
      <c r="L1165"/>
      <c r="N1165"/>
      <c r="O1165"/>
      <c r="T1165" s="48"/>
    </row>
    <row r="1166" spans="3:20" ht="12.75">
      <c r="C1166"/>
      <c r="D1166"/>
      <c r="E1166"/>
      <c r="F1166"/>
      <c r="G1166"/>
      <c r="H1166"/>
      <c r="I1166"/>
      <c r="K1166"/>
      <c r="L1166"/>
      <c r="N1166"/>
      <c r="O1166"/>
      <c r="T1166" s="48"/>
    </row>
    <row r="1167" spans="3:20" ht="12.75">
      <c r="C1167"/>
      <c r="D1167"/>
      <c r="E1167"/>
      <c r="F1167"/>
      <c r="G1167"/>
      <c r="H1167"/>
      <c r="I1167"/>
      <c r="K1167"/>
      <c r="L1167"/>
      <c r="N1167"/>
      <c r="O1167"/>
      <c r="T1167" s="48"/>
    </row>
    <row r="1168" spans="3:20" ht="12.75">
      <c r="C1168"/>
      <c r="D1168"/>
      <c r="E1168"/>
      <c r="F1168"/>
      <c r="G1168"/>
      <c r="H1168"/>
      <c r="I1168"/>
      <c r="K1168"/>
      <c r="L1168"/>
      <c r="N1168"/>
      <c r="O1168"/>
      <c r="T1168" s="48"/>
    </row>
    <row r="1169" spans="3:20" ht="12.75">
      <c r="C1169"/>
      <c r="D1169"/>
      <c r="E1169"/>
      <c r="F1169"/>
      <c r="G1169"/>
      <c r="H1169"/>
      <c r="I1169"/>
      <c r="K1169"/>
      <c r="L1169"/>
      <c r="N1169"/>
      <c r="O1169"/>
      <c r="T1169" s="48"/>
    </row>
    <row r="1170" spans="3:20" ht="12.75">
      <c r="C1170"/>
      <c r="D1170"/>
      <c r="E1170"/>
      <c r="F1170"/>
      <c r="G1170"/>
      <c r="H1170"/>
      <c r="I1170"/>
      <c r="K1170"/>
      <c r="L1170"/>
      <c r="N1170"/>
      <c r="O1170"/>
      <c r="T1170" s="48"/>
    </row>
    <row r="1171" spans="3:20" ht="12.75">
      <c r="C1171"/>
      <c r="D1171"/>
      <c r="E1171"/>
      <c r="F1171"/>
      <c r="G1171"/>
      <c r="H1171"/>
      <c r="I1171"/>
      <c r="K1171"/>
      <c r="L1171"/>
      <c r="N1171"/>
      <c r="O1171"/>
      <c r="T1171" s="48"/>
    </row>
    <row r="1172" spans="3:20" ht="12.75">
      <c r="C1172"/>
      <c r="D1172"/>
      <c r="E1172"/>
      <c r="F1172"/>
      <c r="G1172"/>
      <c r="H1172"/>
      <c r="I1172"/>
      <c r="K1172"/>
      <c r="L1172"/>
      <c r="N1172"/>
      <c r="O1172"/>
      <c r="T1172" s="48"/>
    </row>
    <row r="1173" spans="3:20" ht="12.75">
      <c r="C1173"/>
      <c r="D1173"/>
      <c r="E1173"/>
      <c r="F1173"/>
      <c r="G1173"/>
      <c r="H1173"/>
      <c r="I1173"/>
      <c r="K1173"/>
      <c r="L1173"/>
      <c r="N1173"/>
      <c r="O1173"/>
      <c r="T1173" s="48"/>
    </row>
    <row r="1174" spans="3:20" ht="12.75">
      <c r="C1174"/>
      <c r="D1174"/>
      <c r="E1174"/>
      <c r="F1174"/>
      <c r="G1174"/>
      <c r="H1174"/>
      <c r="I1174"/>
      <c r="K1174"/>
      <c r="L1174"/>
      <c r="N1174"/>
      <c r="O1174"/>
      <c r="T1174" s="48"/>
    </row>
    <row r="1175" spans="3:20" ht="12.75">
      <c r="C1175"/>
      <c r="D1175"/>
      <c r="E1175"/>
      <c r="F1175"/>
      <c r="G1175"/>
      <c r="H1175"/>
      <c r="I1175"/>
      <c r="K1175"/>
      <c r="L1175"/>
      <c r="N1175"/>
      <c r="O1175"/>
      <c r="T1175" s="48"/>
    </row>
    <row r="1176" spans="3:20" ht="12.75">
      <c r="C1176"/>
      <c r="D1176"/>
      <c r="E1176"/>
      <c r="F1176"/>
      <c r="G1176"/>
      <c r="H1176"/>
      <c r="I1176"/>
      <c r="K1176"/>
      <c r="L1176"/>
      <c r="N1176"/>
      <c r="O1176"/>
      <c r="T1176" s="48"/>
    </row>
    <row r="1177" spans="3:20" ht="12.75">
      <c r="C1177"/>
      <c r="D1177"/>
      <c r="E1177"/>
      <c r="F1177"/>
      <c r="G1177"/>
      <c r="H1177"/>
      <c r="I1177"/>
      <c r="K1177"/>
      <c r="L1177"/>
      <c r="N1177"/>
      <c r="O1177"/>
      <c r="T1177" s="48"/>
    </row>
    <row r="1178" spans="3:20" ht="12.75">
      <c r="C1178"/>
      <c r="D1178"/>
      <c r="E1178"/>
      <c r="F1178"/>
      <c r="G1178"/>
      <c r="H1178"/>
      <c r="I1178"/>
      <c r="K1178"/>
      <c r="L1178"/>
      <c r="N1178"/>
      <c r="O1178"/>
      <c r="T1178" s="48"/>
    </row>
    <row r="1179" spans="3:20" ht="12.75">
      <c r="C1179"/>
      <c r="D1179"/>
      <c r="E1179"/>
      <c r="F1179"/>
      <c r="G1179"/>
      <c r="H1179"/>
      <c r="I1179"/>
      <c r="K1179"/>
      <c r="L1179"/>
      <c r="N1179"/>
      <c r="O1179"/>
      <c r="T1179" s="48"/>
    </row>
    <row r="1180" spans="3:20" ht="12.75">
      <c r="C1180"/>
      <c r="D1180"/>
      <c r="E1180"/>
      <c r="F1180"/>
      <c r="G1180"/>
      <c r="H1180"/>
      <c r="I1180"/>
      <c r="K1180"/>
      <c r="L1180"/>
      <c r="N1180"/>
      <c r="O1180"/>
      <c r="T1180" s="48"/>
    </row>
    <row r="1181" spans="3:20" ht="12.75">
      <c r="C1181"/>
      <c r="D1181"/>
      <c r="E1181"/>
      <c r="F1181"/>
      <c r="G1181"/>
      <c r="H1181"/>
      <c r="I1181"/>
      <c r="K1181"/>
      <c r="L1181"/>
      <c r="N1181"/>
      <c r="O1181"/>
      <c r="T1181" s="48"/>
    </row>
    <row r="1182" spans="3:20" ht="12.75">
      <c r="C1182"/>
      <c r="D1182"/>
      <c r="E1182"/>
      <c r="F1182"/>
      <c r="G1182"/>
      <c r="H1182"/>
      <c r="I1182"/>
      <c r="K1182"/>
      <c r="L1182"/>
      <c r="N1182"/>
      <c r="O1182"/>
      <c r="T1182" s="48"/>
    </row>
    <row r="1183" spans="3:20" ht="12.75">
      <c r="C1183"/>
      <c r="D1183"/>
      <c r="E1183"/>
      <c r="F1183"/>
      <c r="G1183"/>
      <c r="H1183"/>
      <c r="I1183"/>
      <c r="K1183"/>
      <c r="L1183"/>
      <c r="N1183"/>
      <c r="O1183"/>
      <c r="T1183" s="48"/>
    </row>
    <row r="1184" spans="3:20" ht="12.75">
      <c r="C1184"/>
      <c r="D1184"/>
      <c r="E1184"/>
      <c r="F1184"/>
      <c r="G1184"/>
      <c r="H1184"/>
      <c r="I1184"/>
      <c r="K1184"/>
      <c r="L1184"/>
      <c r="N1184"/>
      <c r="O1184"/>
      <c r="T1184" s="48"/>
    </row>
    <row r="1185" spans="3:20" ht="12.75">
      <c r="C1185"/>
      <c r="D1185"/>
      <c r="E1185"/>
      <c r="F1185"/>
      <c r="G1185"/>
      <c r="H1185"/>
      <c r="I1185"/>
      <c r="K1185"/>
      <c r="L1185"/>
      <c r="N1185"/>
      <c r="O1185"/>
      <c r="T1185" s="48"/>
    </row>
    <row r="1186" spans="3:20" ht="12.75">
      <c r="C1186"/>
      <c r="D1186"/>
      <c r="E1186"/>
      <c r="F1186"/>
      <c r="G1186"/>
      <c r="H1186"/>
      <c r="I1186"/>
      <c r="K1186"/>
      <c r="L1186"/>
      <c r="N1186"/>
      <c r="O1186"/>
      <c r="T1186" s="48"/>
    </row>
    <row r="1187" spans="3:20" ht="12.75">
      <c r="C1187"/>
      <c r="D1187"/>
      <c r="E1187"/>
      <c r="F1187"/>
      <c r="G1187"/>
      <c r="H1187"/>
      <c r="I1187"/>
      <c r="K1187"/>
      <c r="L1187"/>
      <c r="N1187"/>
      <c r="O1187"/>
      <c r="T1187" s="48"/>
    </row>
    <row r="1188" spans="3:20" ht="12.75">
      <c r="C1188"/>
      <c r="D1188"/>
      <c r="E1188"/>
      <c r="F1188"/>
      <c r="G1188"/>
      <c r="H1188"/>
      <c r="I1188"/>
      <c r="K1188"/>
      <c r="L1188"/>
      <c r="N1188"/>
      <c r="O1188"/>
      <c r="T1188" s="48"/>
    </row>
    <row r="1189" spans="3:20" ht="12.75">
      <c r="C1189"/>
      <c r="D1189"/>
      <c r="E1189"/>
      <c r="F1189"/>
      <c r="G1189"/>
      <c r="H1189"/>
      <c r="I1189"/>
      <c r="K1189"/>
      <c r="L1189"/>
      <c r="N1189"/>
      <c r="O1189"/>
      <c r="T1189" s="48"/>
    </row>
    <row r="1190" spans="3:20" ht="12.75">
      <c r="C1190"/>
      <c r="D1190"/>
      <c r="E1190"/>
      <c r="F1190"/>
      <c r="G1190"/>
      <c r="H1190"/>
      <c r="I1190"/>
      <c r="K1190"/>
      <c r="L1190"/>
      <c r="N1190"/>
      <c r="O1190"/>
      <c r="T1190" s="48"/>
    </row>
    <row r="1191" spans="3:20" ht="12.75">
      <c r="C1191"/>
      <c r="D1191"/>
      <c r="E1191"/>
      <c r="F1191"/>
      <c r="G1191"/>
      <c r="H1191"/>
      <c r="I1191"/>
      <c r="K1191"/>
      <c r="L1191"/>
      <c r="N1191"/>
      <c r="O1191"/>
      <c r="T1191" s="48"/>
    </row>
    <row r="1192" spans="3:20" ht="12.75">
      <c r="C1192"/>
      <c r="D1192"/>
      <c r="E1192"/>
      <c r="F1192"/>
      <c r="G1192"/>
      <c r="H1192"/>
      <c r="I1192"/>
      <c r="K1192"/>
      <c r="L1192"/>
      <c r="N1192"/>
      <c r="O1192"/>
      <c r="T1192" s="48"/>
    </row>
    <row r="1193" spans="3:20" ht="12.75">
      <c r="C1193"/>
      <c r="D1193"/>
      <c r="E1193"/>
      <c r="F1193"/>
      <c r="G1193"/>
      <c r="H1193"/>
      <c r="I1193"/>
      <c r="K1193"/>
      <c r="L1193"/>
      <c r="N1193"/>
      <c r="O1193"/>
      <c r="T1193" s="48"/>
    </row>
    <row r="1194" spans="3:20" ht="12.75">
      <c r="C1194"/>
      <c r="D1194"/>
      <c r="E1194"/>
      <c r="F1194"/>
      <c r="G1194"/>
      <c r="H1194"/>
      <c r="I1194"/>
      <c r="K1194"/>
      <c r="L1194"/>
      <c r="N1194"/>
      <c r="O1194"/>
      <c r="T1194" s="48"/>
    </row>
    <row r="1195" spans="3:20" ht="12.75">
      <c r="C1195"/>
      <c r="D1195"/>
      <c r="E1195"/>
      <c r="F1195"/>
      <c r="G1195"/>
      <c r="H1195"/>
      <c r="I1195"/>
      <c r="K1195"/>
      <c r="L1195"/>
      <c r="N1195"/>
      <c r="O1195"/>
      <c r="T1195" s="48"/>
    </row>
    <row r="1196" spans="3:20" ht="12.75">
      <c r="C1196"/>
      <c r="D1196"/>
      <c r="E1196"/>
      <c r="F1196"/>
      <c r="G1196"/>
      <c r="H1196"/>
      <c r="I1196"/>
      <c r="K1196"/>
      <c r="L1196"/>
      <c r="N1196"/>
      <c r="O1196"/>
      <c r="T1196" s="48"/>
    </row>
    <row r="1197" spans="3:20" ht="12.75">
      <c r="C1197"/>
      <c r="D1197"/>
      <c r="E1197"/>
      <c r="F1197"/>
      <c r="G1197"/>
      <c r="H1197"/>
      <c r="I1197"/>
      <c r="K1197"/>
      <c r="L1197"/>
      <c r="N1197"/>
      <c r="O1197"/>
      <c r="T1197" s="48"/>
    </row>
    <row r="1198" spans="3:20" ht="12.75">
      <c r="C1198"/>
      <c r="D1198"/>
      <c r="E1198"/>
      <c r="F1198"/>
      <c r="G1198"/>
      <c r="H1198"/>
      <c r="I1198"/>
      <c r="K1198"/>
      <c r="L1198"/>
      <c r="N1198"/>
      <c r="O1198"/>
      <c r="T1198" s="48"/>
    </row>
    <row r="1199" spans="3:20" ht="12.75">
      <c r="C1199"/>
      <c r="D1199"/>
      <c r="E1199"/>
      <c r="F1199"/>
      <c r="G1199"/>
      <c r="H1199"/>
      <c r="I1199"/>
      <c r="K1199"/>
      <c r="L1199"/>
      <c r="N1199"/>
      <c r="O1199"/>
      <c r="T1199" s="48"/>
    </row>
    <row r="1200" spans="3:20" ht="12.75">
      <c r="C1200"/>
      <c r="D1200"/>
      <c r="E1200"/>
      <c r="F1200"/>
      <c r="G1200"/>
      <c r="H1200"/>
      <c r="I1200"/>
      <c r="K1200"/>
      <c r="L1200"/>
      <c r="N1200"/>
      <c r="O1200"/>
      <c r="T1200" s="48"/>
    </row>
    <row r="1201" spans="3:20" ht="12.75">
      <c r="C1201"/>
      <c r="D1201"/>
      <c r="E1201"/>
      <c r="F1201"/>
      <c r="G1201"/>
      <c r="H1201"/>
      <c r="I1201"/>
      <c r="K1201"/>
      <c r="L1201"/>
      <c r="N1201"/>
      <c r="O1201"/>
      <c r="T1201" s="48"/>
    </row>
    <row r="1202" spans="3:20" ht="12.75">
      <c r="C1202"/>
      <c r="D1202"/>
      <c r="E1202"/>
      <c r="F1202"/>
      <c r="G1202"/>
      <c r="H1202"/>
      <c r="I1202"/>
      <c r="K1202"/>
      <c r="L1202"/>
      <c r="N1202"/>
      <c r="O1202"/>
      <c r="T1202" s="48"/>
    </row>
    <row r="1203" spans="3:20" ht="12.75">
      <c r="C1203"/>
      <c r="D1203"/>
      <c r="E1203"/>
      <c r="F1203"/>
      <c r="G1203"/>
      <c r="H1203"/>
      <c r="I1203"/>
      <c r="K1203"/>
      <c r="L1203"/>
      <c r="N1203"/>
      <c r="O1203"/>
      <c r="T1203" s="48"/>
    </row>
    <row r="1204" spans="3:20" ht="12.75">
      <c r="C1204"/>
      <c r="D1204"/>
      <c r="E1204"/>
      <c r="F1204"/>
      <c r="G1204"/>
      <c r="H1204"/>
      <c r="I1204"/>
      <c r="K1204"/>
      <c r="L1204"/>
      <c r="N1204"/>
      <c r="O1204"/>
      <c r="T1204" s="48"/>
    </row>
    <row r="1205" spans="3:20" ht="12.75">
      <c r="C1205"/>
      <c r="D1205"/>
      <c r="E1205"/>
      <c r="F1205"/>
      <c r="G1205"/>
      <c r="H1205"/>
      <c r="I1205"/>
      <c r="K1205"/>
      <c r="L1205"/>
      <c r="N1205"/>
      <c r="O1205"/>
      <c r="T1205" s="48"/>
    </row>
    <row r="1206" spans="3:20" ht="12.75">
      <c r="C1206"/>
      <c r="D1206"/>
      <c r="E1206"/>
      <c r="F1206"/>
      <c r="G1206"/>
      <c r="H1206"/>
      <c r="I1206"/>
      <c r="K1206"/>
      <c r="L1206"/>
      <c r="N1206"/>
      <c r="O1206"/>
      <c r="T1206" s="48"/>
    </row>
    <row r="1207" spans="3:20" ht="12.75">
      <c r="C1207"/>
      <c r="D1207"/>
      <c r="E1207"/>
      <c r="F1207"/>
      <c r="G1207"/>
      <c r="H1207"/>
      <c r="I1207"/>
      <c r="K1207"/>
      <c r="L1207"/>
      <c r="N1207"/>
      <c r="O1207"/>
      <c r="T1207" s="48"/>
    </row>
    <row r="1208" spans="3:20" ht="12.75">
      <c r="C1208"/>
      <c r="D1208"/>
      <c r="E1208"/>
      <c r="F1208"/>
      <c r="G1208"/>
      <c r="H1208"/>
      <c r="I1208"/>
      <c r="K1208"/>
      <c r="L1208"/>
      <c r="N1208"/>
      <c r="O1208"/>
      <c r="T1208" s="48"/>
    </row>
    <row r="1209" spans="3:20" ht="12.75">
      <c r="C1209"/>
      <c r="D1209"/>
      <c r="E1209"/>
      <c r="F1209"/>
      <c r="G1209"/>
      <c r="H1209"/>
      <c r="I1209"/>
      <c r="K1209"/>
      <c r="L1209"/>
      <c r="N1209"/>
      <c r="O1209"/>
      <c r="T1209" s="48"/>
    </row>
    <row r="1210" spans="3:20" ht="12.75">
      <c r="C1210"/>
      <c r="D1210"/>
      <c r="E1210"/>
      <c r="F1210"/>
      <c r="G1210"/>
      <c r="H1210"/>
      <c r="I1210"/>
      <c r="K1210"/>
      <c r="L1210"/>
      <c r="N1210"/>
      <c r="O1210"/>
      <c r="T1210" s="48"/>
    </row>
    <row r="1211" spans="3:20" ht="12.75">
      <c r="C1211"/>
      <c r="D1211"/>
      <c r="E1211"/>
      <c r="F1211"/>
      <c r="G1211"/>
      <c r="H1211"/>
      <c r="I1211"/>
      <c r="K1211"/>
      <c r="L1211"/>
      <c r="N1211"/>
      <c r="O1211"/>
      <c r="T1211" s="48"/>
    </row>
    <row r="1212" spans="3:20" ht="12.75">
      <c r="C1212"/>
      <c r="D1212"/>
      <c r="E1212"/>
      <c r="F1212"/>
      <c r="G1212"/>
      <c r="H1212"/>
      <c r="I1212"/>
      <c r="K1212"/>
      <c r="L1212"/>
      <c r="N1212"/>
      <c r="O1212"/>
      <c r="T1212" s="48"/>
    </row>
    <row r="1213" spans="3:20" ht="12.75">
      <c r="C1213"/>
      <c r="D1213"/>
      <c r="E1213"/>
      <c r="F1213"/>
      <c r="G1213"/>
      <c r="H1213"/>
      <c r="I1213"/>
      <c r="K1213"/>
      <c r="L1213"/>
      <c r="N1213"/>
      <c r="O1213"/>
      <c r="T1213" s="48"/>
    </row>
    <row r="1214" spans="3:20" ht="12.75">
      <c r="C1214"/>
      <c r="D1214"/>
      <c r="E1214"/>
      <c r="F1214"/>
      <c r="G1214"/>
      <c r="H1214"/>
      <c r="I1214"/>
      <c r="K1214"/>
      <c r="L1214"/>
      <c r="N1214"/>
      <c r="O1214"/>
      <c r="T1214" s="48"/>
    </row>
    <row r="1215" spans="3:20" ht="12.75">
      <c r="C1215"/>
      <c r="D1215"/>
      <c r="E1215"/>
      <c r="F1215"/>
      <c r="G1215"/>
      <c r="H1215"/>
      <c r="I1215"/>
      <c r="K1215"/>
      <c r="L1215"/>
      <c r="N1215"/>
      <c r="O1215"/>
      <c r="T1215" s="48"/>
    </row>
    <row r="1216" spans="3:20" ht="12.75">
      <c r="C1216"/>
      <c r="D1216"/>
      <c r="E1216"/>
      <c r="F1216"/>
      <c r="G1216"/>
      <c r="H1216"/>
      <c r="I1216"/>
      <c r="K1216"/>
      <c r="L1216"/>
      <c r="N1216"/>
      <c r="O1216"/>
      <c r="T1216" s="48"/>
    </row>
    <row r="1217" spans="3:20" ht="12.75">
      <c r="C1217"/>
      <c r="D1217"/>
      <c r="E1217"/>
      <c r="F1217"/>
      <c r="G1217"/>
      <c r="H1217"/>
      <c r="I1217"/>
      <c r="K1217"/>
      <c r="L1217"/>
      <c r="N1217"/>
      <c r="O1217"/>
      <c r="T1217" s="48"/>
    </row>
    <row r="1218" spans="3:20" ht="12.75">
      <c r="C1218"/>
      <c r="D1218"/>
      <c r="E1218"/>
      <c r="F1218"/>
      <c r="G1218"/>
      <c r="H1218"/>
      <c r="I1218"/>
      <c r="K1218"/>
      <c r="L1218"/>
      <c r="N1218"/>
      <c r="O1218"/>
      <c r="T1218" s="48"/>
    </row>
    <row r="1219" spans="3:20" ht="12.75">
      <c r="C1219"/>
      <c r="D1219"/>
      <c r="E1219"/>
      <c r="F1219"/>
      <c r="G1219"/>
      <c r="H1219"/>
      <c r="I1219"/>
      <c r="K1219"/>
      <c r="L1219"/>
      <c r="N1219"/>
      <c r="O1219"/>
      <c r="T1219" s="48"/>
    </row>
    <row r="1220" spans="3:20" ht="12.75">
      <c r="C1220"/>
      <c r="D1220"/>
      <c r="E1220"/>
      <c r="F1220"/>
      <c r="G1220"/>
      <c r="H1220"/>
      <c r="I1220"/>
      <c r="K1220"/>
      <c r="L1220"/>
      <c r="N1220"/>
      <c r="O1220"/>
      <c r="T1220" s="48"/>
    </row>
    <row r="1221" spans="3:20" ht="12.75">
      <c r="C1221"/>
      <c r="D1221"/>
      <c r="E1221"/>
      <c r="F1221"/>
      <c r="G1221"/>
      <c r="H1221"/>
      <c r="I1221"/>
      <c r="K1221"/>
      <c r="L1221"/>
      <c r="N1221"/>
      <c r="O1221"/>
      <c r="T1221" s="48"/>
    </row>
    <row r="1222" spans="3:20" ht="12.75">
      <c r="C1222"/>
      <c r="D1222"/>
      <c r="E1222"/>
      <c r="F1222"/>
      <c r="G1222"/>
      <c r="H1222"/>
      <c r="I1222"/>
      <c r="K1222"/>
      <c r="L1222"/>
      <c r="N1222"/>
      <c r="O1222"/>
      <c r="T1222" s="48"/>
    </row>
    <row r="1223" spans="3:20" ht="12.75">
      <c r="C1223"/>
      <c r="D1223"/>
      <c r="E1223"/>
      <c r="F1223"/>
      <c r="G1223"/>
      <c r="H1223"/>
      <c r="I1223"/>
      <c r="K1223"/>
      <c r="L1223"/>
      <c r="N1223"/>
      <c r="O1223"/>
      <c r="T1223" s="48"/>
    </row>
    <row r="1224" spans="3:20" ht="12.75">
      <c r="C1224"/>
      <c r="D1224"/>
      <c r="E1224"/>
      <c r="F1224"/>
      <c r="G1224"/>
      <c r="H1224"/>
      <c r="I1224"/>
      <c r="K1224"/>
      <c r="L1224"/>
      <c r="N1224"/>
      <c r="O1224"/>
      <c r="T1224" s="48"/>
    </row>
    <row r="1225" spans="3:20" ht="12.75">
      <c r="C1225"/>
      <c r="D1225"/>
      <c r="E1225"/>
      <c r="F1225"/>
      <c r="G1225"/>
      <c r="H1225"/>
      <c r="I1225"/>
      <c r="K1225"/>
      <c r="L1225"/>
      <c r="N1225"/>
      <c r="O1225"/>
      <c r="T1225" s="48"/>
    </row>
    <row r="1226" spans="3:20" ht="12.75">
      <c r="C1226"/>
      <c r="D1226"/>
      <c r="E1226"/>
      <c r="F1226"/>
      <c r="G1226"/>
      <c r="H1226"/>
      <c r="I1226"/>
      <c r="K1226"/>
      <c r="L1226"/>
      <c r="N1226"/>
      <c r="O1226"/>
      <c r="T1226" s="48"/>
    </row>
    <row r="1227" spans="3:20" ht="12.75">
      <c r="C1227"/>
      <c r="D1227"/>
      <c r="E1227"/>
      <c r="F1227"/>
      <c r="G1227"/>
      <c r="H1227"/>
      <c r="I1227"/>
      <c r="K1227"/>
      <c r="L1227"/>
      <c r="N1227"/>
      <c r="O1227"/>
      <c r="T1227" s="48"/>
    </row>
    <row r="1228" spans="3:20" ht="12.75">
      <c r="C1228"/>
      <c r="D1228"/>
      <c r="E1228"/>
      <c r="F1228"/>
      <c r="G1228"/>
      <c r="H1228"/>
      <c r="I1228"/>
      <c r="K1228"/>
      <c r="L1228"/>
      <c r="N1228"/>
      <c r="O1228"/>
      <c r="T1228" s="48"/>
    </row>
    <row r="1229" spans="3:20" ht="12.75">
      <c r="C1229"/>
      <c r="D1229"/>
      <c r="E1229"/>
      <c r="F1229"/>
      <c r="G1229"/>
      <c r="H1229"/>
      <c r="I1229"/>
      <c r="K1229"/>
      <c r="L1229"/>
      <c r="N1229"/>
      <c r="O1229"/>
      <c r="T1229" s="48"/>
    </row>
    <row r="1230" spans="3:20" ht="12.75">
      <c r="C1230"/>
      <c r="D1230"/>
      <c r="E1230"/>
      <c r="F1230"/>
      <c r="G1230"/>
      <c r="H1230"/>
      <c r="I1230"/>
      <c r="K1230"/>
      <c r="L1230"/>
      <c r="N1230"/>
      <c r="O1230"/>
      <c r="T1230" s="48"/>
    </row>
    <row r="1231" spans="3:20" ht="12.75">
      <c r="C1231"/>
      <c r="D1231"/>
      <c r="E1231"/>
      <c r="F1231"/>
      <c r="G1231"/>
      <c r="H1231"/>
      <c r="I1231"/>
      <c r="K1231"/>
      <c r="L1231"/>
      <c r="N1231"/>
      <c r="O1231"/>
      <c r="T1231" s="48"/>
    </row>
    <row r="1232" spans="3:20" ht="12.75">
      <c r="C1232"/>
      <c r="D1232"/>
      <c r="E1232"/>
      <c r="F1232"/>
      <c r="G1232"/>
      <c r="H1232"/>
      <c r="I1232"/>
      <c r="K1232"/>
      <c r="L1232"/>
      <c r="N1232"/>
      <c r="O1232"/>
      <c r="T1232" s="48"/>
    </row>
    <row r="1233" spans="3:20" ht="12.75">
      <c r="C1233"/>
      <c r="D1233"/>
      <c r="E1233"/>
      <c r="F1233"/>
      <c r="G1233"/>
      <c r="H1233"/>
      <c r="I1233"/>
      <c r="K1233"/>
      <c r="L1233"/>
      <c r="N1233"/>
      <c r="O1233"/>
      <c r="T1233" s="48"/>
    </row>
    <row r="1234" spans="3:20" ht="12.75">
      <c r="C1234"/>
      <c r="D1234"/>
      <c r="E1234"/>
      <c r="F1234"/>
      <c r="G1234"/>
      <c r="H1234"/>
      <c r="I1234"/>
      <c r="K1234"/>
      <c r="L1234"/>
      <c r="N1234"/>
      <c r="O1234"/>
      <c r="T1234" s="48"/>
    </row>
    <row r="1235" spans="3:20" ht="12.75">
      <c r="C1235"/>
      <c r="D1235"/>
      <c r="E1235"/>
      <c r="F1235"/>
      <c r="G1235"/>
      <c r="H1235"/>
      <c r="I1235"/>
      <c r="K1235"/>
      <c r="L1235"/>
      <c r="N1235"/>
      <c r="O1235"/>
      <c r="T1235" s="48"/>
    </row>
    <row r="1236" spans="3:20" ht="12.75">
      <c r="C1236"/>
      <c r="D1236"/>
      <c r="E1236"/>
      <c r="F1236"/>
      <c r="G1236"/>
      <c r="H1236"/>
      <c r="I1236"/>
      <c r="K1236"/>
      <c r="L1236"/>
      <c r="N1236"/>
      <c r="O1236"/>
      <c r="T1236" s="48"/>
    </row>
    <row r="1237" spans="3:20" ht="12.75">
      <c r="C1237"/>
      <c r="D1237"/>
      <c r="E1237"/>
      <c r="F1237"/>
      <c r="G1237"/>
      <c r="H1237"/>
      <c r="I1237"/>
      <c r="K1237"/>
      <c r="L1237"/>
      <c r="N1237"/>
      <c r="O1237"/>
      <c r="T1237" s="48"/>
    </row>
    <row r="1238" spans="3:20" ht="12.75">
      <c r="C1238"/>
      <c r="D1238"/>
      <c r="E1238"/>
      <c r="F1238"/>
      <c r="G1238"/>
      <c r="H1238"/>
      <c r="I1238"/>
      <c r="K1238"/>
      <c r="L1238"/>
      <c r="N1238"/>
      <c r="O1238"/>
      <c r="T1238" s="48"/>
    </row>
    <row r="1239" spans="3:20" ht="12.75">
      <c r="C1239"/>
      <c r="D1239"/>
      <c r="E1239"/>
      <c r="F1239"/>
      <c r="G1239"/>
      <c r="H1239"/>
      <c r="I1239"/>
      <c r="K1239"/>
      <c r="L1239"/>
      <c r="N1239"/>
      <c r="O1239"/>
      <c r="T1239" s="48"/>
    </row>
    <row r="1240" spans="3:20" ht="12.75">
      <c r="C1240"/>
      <c r="D1240"/>
      <c r="E1240"/>
      <c r="F1240"/>
      <c r="G1240"/>
      <c r="H1240"/>
      <c r="I1240"/>
      <c r="K1240"/>
      <c r="L1240"/>
      <c r="N1240"/>
      <c r="O1240"/>
      <c r="T1240" s="48"/>
    </row>
    <row r="1241" spans="3:20" ht="12.75">
      <c r="C1241"/>
      <c r="D1241"/>
      <c r="E1241"/>
      <c r="F1241"/>
      <c r="G1241"/>
      <c r="H1241"/>
      <c r="I1241"/>
      <c r="K1241"/>
      <c r="L1241"/>
      <c r="N1241"/>
      <c r="O1241"/>
      <c r="T1241" s="48"/>
    </row>
    <row r="1242" spans="3:20" ht="12.75">
      <c r="C1242"/>
      <c r="D1242"/>
      <c r="E1242"/>
      <c r="F1242"/>
      <c r="G1242"/>
      <c r="H1242"/>
      <c r="I1242"/>
      <c r="K1242"/>
      <c r="L1242"/>
      <c r="N1242"/>
      <c r="O1242"/>
      <c r="T1242" s="48"/>
    </row>
    <row r="1243" spans="3:20" ht="12.75">
      <c r="C1243"/>
      <c r="D1243"/>
      <c r="E1243"/>
      <c r="F1243"/>
      <c r="G1243"/>
      <c r="H1243"/>
      <c r="I1243"/>
      <c r="K1243"/>
      <c r="L1243"/>
      <c r="N1243"/>
      <c r="O1243"/>
      <c r="T1243" s="48"/>
    </row>
    <row r="1244" spans="3:20" ht="12.75">
      <c r="C1244"/>
      <c r="D1244"/>
      <c r="E1244"/>
      <c r="F1244"/>
      <c r="G1244"/>
      <c r="H1244"/>
      <c r="I1244"/>
      <c r="K1244"/>
      <c r="L1244"/>
      <c r="N1244"/>
      <c r="O1244"/>
      <c r="T1244" s="48"/>
    </row>
    <row r="1245" spans="3:20" ht="12.75">
      <c r="C1245"/>
      <c r="D1245"/>
      <c r="E1245"/>
      <c r="F1245"/>
      <c r="G1245"/>
      <c r="H1245"/>
      <c r="I1245"/>
      <c r="K1245"/>
      <c r="L1245"/>
      <c r="N1245"/>
      <c r="O1245"/>
      <c r="T1245" s="48"/>
    </row>
    <row r="1246" spans="3:20" ht="12.75">
      <c r="C1246"/>
      <c r="D1246"/>
      <c r="E1246"/>
      <c r="F1246"/>
      <c r="G1246"/>
      <c r="H1246"/>
      <c r="I1246"/>
      <c r="K1246"/>
      <c r="L1246"/>
      <c r="N1246"/>
      <c r="O1246"/>
      <c r="T1246" s="48"/>
    </row>
    <row r="1247" spans="3:20" ht="12.75">
      <c r="C1247"/>
      <c r="D1247"/>
      <c r="E1247"/>
      <c r="F1247"/>
      <c r="G1247"/>
      <c r="H1247"/>
      <c r="I1247"/>
      <c r="K1247"/>
      <c r="L1247"/>
      <c r="N1247"/>
      <c r="O1247"/>
      <c r="T1247" s="48"/>
    </row>
    <row r="1248" spans="3:20" ht="12.75">
      <c r="C1248"/>
      <c r="D1248"/>
      <c r="E1248"/>
      <c r="F1248"/>
      <c r="G1248"/>
      <c r="H1248"/>
      <c r="I1248"/>
      <c r="K1248"/>
      <c r="L1248"/>
      <c r="N1248"/>
      <c r="O1248"/>
      <c r="T1248" s="48"/>
    </row>
    <row r="1249" spans="3:20" ht="12.75">
      <c r="C1249"/>
      <c r="D1249"/>
      <c r="E1249"/>
      <c r="F1249"/>
      <c r="G1249"/>
      <c r="H1249"/>
      <c r="I1249"/>
      <c r="K1249"/>
      <c r="L1249"/>
      <c r="N1249"/>
      <c r="O1249"/>
      <c r="T1249" s="48"/>
    </row>
    <row r="1250" spans="3:20" ht="12.75">
      <c r="C1250"/>
      <c r="D1250"/>
      <c r="E1250"/>
      <c r="F1250"/>
      <c r="G1250"/>
      <c r="H1250"/>
      <c r="I1250"/>
      <c r="K1250"/>
      <c r="L1250"/>
      <c r="N1250"/>
      <c r="O1250"/>
      <c r="T1250" s="48"/>
    </row>
    <row r="1251" spans="3:20" ht="12.75">
      <c r="C1251"/>
      <c r="D1251"/>
      <c r="E1251"/>
      <c r="F1251"/>
      <c r="G1251"/>
      <c r="H1251"/>
      <c r="I1251"/>
      <c r="K1251"/>
      <c r="L1251"/>
      <c r="N1251"/>
      <c r="O1251"/>
      <c r="T1251" s="48"/>
    </row>
    <row r="1252" spans="3:20" ht="12.75">
      <c r="C1252"/>
      <c r="D1252"/>
      <c r="E1252"/>
      <c r="F1252"/>
      <c r="G1252"/>
      <c r="H1252"/>
      <c r="I1252"/>
      <c r="K1252"/>
      <c r="L1252"/>
      <c r="N1252"/>
      <c r="O1252"/>
      <c r="T1252" s="48"/>
    </row>
    <row r="1253" spans="3:20" ht="12.75">
      <c r="C1253"/>
      <c r="D1253"/>
      <c r="E1253"/>
      <c r="F1253"/>
      <c r="G1253"/>
      <c r="H1253"/>
      <c r="I1253"/>
      <c r="K1253"/>
      <c r="L1253"/>
      <c r="N1253"/>
      <c r="O1253"/>
      <c r="T1253" s="48"/>
    </row>
    <row r="1254" spans="3:20" ht="12.75">
      <c r="C1254"/>
      <c r="D1254"/>
      <c r="E1254"/>
      <c r="F1254"/>
      <c r="G1254"/>
      <c r="H1254"/>
      <c r="I1254"/>
      <c r="K1254"/>
      <c r="L1254"/>
      <c r="N1254"/>
      <c r="O1254"/>
      <c r="T1254" s="48"/>
    </row>
    <row r="1255" spans="3:20" ht="12.75">
      <c r="C1255"/>
      <c r="D1255"/>
      <c r="E1255"/>
      <c r="F1255"/>
      <c r="G1255"/>
      <c r="H1255"/>
      <c r="I1255"/>
      <c r="K1255"/>
      <c r="L1255"/>
      <c r="N1255"/>
      <c r="O1255"/>
      <c r="T1255" s="48"/>
    </row>
    <row r="1256" spans="3:20" ht="12.75">
      <c r="C1256"/>
      <c r="D1256"/>
      <c r="E1256"/>
      <c r="F1256"/>
      <c r="G1256"/>
      <c r="H1256"/>
      <c r="I1256"/>
      <c r="K1256"/>
      <c r="L1256"/>
      <c r="N1256"/>
      <c r="O1256"/>
      <c r="T1256" s="48"/>
    </row>
    <row r="1257" spans="3:20" ht="12.75">
      <c r="C1257"/>
      <c r="D1257"/>
      <c r="E1257"/>
      <c r="F1257"/>
      <c r="G1257"/>
      <c r="H1257"/>
      <c r="I1257"/>
      <c r="K1257"/>
      <c r="L1257"/>
      <c r="N1257"/>
      <c r="O1257"/>
      <c r="T1257" s="48"/>
    </row>
    <row r="1258" spans="3:20" ht="12.75">
      <c r="C1258"/>
      <c r="D1258"/>
      <c r="E1258"/>
      <c r="F1258"/>
      <c r="G1258"/>
      <c r="H1258"/>
      <c r="I1258"/>
      <c r="K1258"/>
      <c r="L1258"/>
      <c r="N1258"/>
      <c r="O1258"/>
      <c r="T1258" s="48"/>
    </row>
    <row r="1259" spans="3:20" ht="12.75">
      <c r="C1259"/>
      <c r="D1259"/>
      <c r="E1259"/>
      <c r="F1259"/>
      <c r="G1259"/>
      <c r="H1259"/>
      <c r="I1259"/>
      <c r="K1259"/>
      <c r="L1259"/>
      <c r="N1259"/>
      <c r="O1259"/>
      <c r="T1259" s="48"/>
    </row>
    <row r="1260" spans="3:20" ht="12.75">
      <c r="C1260"/>
      <c r="D1260"/>
      <c r="E1260"/>
      <c r="F1260"/>
      <c r="G1260"/>
      <c r="H1260"/>
      <c r="I1260"/>
      <c r="K1260"/>
      <c r="L1260"/>
      <c r="N1260"/>
      <c r="O1260"/>
      <c r="T1260" s="48"/>
    </row>
    <row r="1261" spans="3:20" ht="12.75">
      <c r="C1261"/>
      <c r="D1261"/>
      <c r="E1261"/>
      <c r="F1261"/>
      <c r="G1261"/>
      <c r="H1261"/>
      <c r="I1261"/>
      <c r="K1261"/>
      <c r="L1261"/>
      <c r="N1261"/>
      <c r="O1261"/>
      <c r="T1261" s="48"/>
    </row>
    <row r="1262" spans="3:20" ht="12.75">
      <c r="C1262"/>
      <c r="D1262"/>
      <c r="E1262"/>
      <c r="F1262"/>
      <c r="G1262"/>
      <c r="H1262"/>
      <c r="I1262"/>
      <c r="K1262"/>
      <c r="L1262"/>
      <c r="N1262"/>
      <c r="O1262"/>
      <c r="T1262" s="48"/>
    </row>
    <row r="1263" spans="3:20" ht="12.75">
      <c r="C1263"/>
      <c r="D1263"/>
      <c r="E1263"/>
      <c r="F1263"/>
      <c r="G1263"/>
      <c r="H1263"/>
      <c r="I1263"/>
      <c r="K1263"/>
      <c r="L1263"/>
      <c r="N1263"/>
      <c r="O1263"/>
      <c r="T1263" s="48"/>
    </row>
    <row r="1264" spans="3:20" ht="12.75">
      <c r="C1264"/>
      <c r="D1264"/>
      <c r="E1264"/>
      <c r="F1264"/>
      <c r="G1264"/>
      <c r="H1264"/>
      <c r="I1264"/>
      <c r="K1264"/>
      <c r="L1264"/>
      <c r="N1264"/>
      <c r="O1264"/>
      <c r="T1264" s="48"/>
    </row>
    <row r="1265" spans="3:20" ht="12.75">
      <c r="C1265"/>
      <c r="D1265"/>
      <c r="E1265"/>
      <c r="F1265"/>
      <c r="G1265"/>
      <c r="H1265"/>
      <c r="I1265"/>
      <c r="K1265"/>
      <c r="L1265"/>
      <c r="N1265"/>
      <c r="O1265"/>
      <c r="T1265" s="48"/>
    </row>
    <row r="1266" spans="3:20" ht="12.75">
      <c r="C1266"/>
      <c r="D1266"/>
      <c r="E1266"/>
      <c r="F1266"/>
      <c r="G1266"/>
      <c r="H1266"/>
      <c r="I1266"/>
      <c r="K1266"/>
      <c r="L1266"/>
      <c r="N1266"/>
      <c r="O1266"/>
      <c r="T1266" s="48"/>
    </row>
    <row r="1267" spans="3:20" ht="12.75">
      <c r="C1267"/>
      <c r="D1267"/>
      <c r="E1267"/>
      <c r="F1267"/>
      <c r="G1267"/>
      <c r="H1267"/>
      <c r="I1267"/>
      <c r="K1267"/>
      <c r="L1267"/>
      <c r="N1267"/>
      <c r="O1267"/>
      <c r="T1267" s="48"/>
    </row>
    <row r="1268" spans="3:20" ht="12.75">
      <c r="C1268"/>
      <c r="D1268"/>
      <c r="E1268"/>
      <c r="F1268"/>
      <c r="G1268"/>
      <c r="H1268"/>
      <c r="I1268"/>
      <c r="K1268"/>
      <c r="L1268"/>
      <c r="N1268"/>
      <c r="O1268"/>
      <c r="T1268" s="48"/>
    </row>
    <row r="1269" spans="3:20" ht="12.75">
      <c r="C1269"/>
      <c r="D1269"/>
      <c r="E1269"/>
      <c r="F1269"/>
      <c r="G1269"/>
      <c r="H1269"/>
      <c r="I1269"/>
      <c r="K1269"/>
      <c r="L1269"/>
      <c r="N1269"/>
      <c r="O1269"/>
      <c r="T1269" s="48"/>
    </row>
    <row r="1270" spans="3:20" ht="12.75">
      <c r="C1270"/>
      <c r="D1270"/>
      <c r="E1270"/>
      <c r="F1270"/>
      <c r="G1270"/>
      <c r="H1270"/>
      <c r="I1270"/>
      <c r="K1270"/>
      <c r="L1270"/>
      <c r="N1270"/>
      <c r="O1270"/>
      <c r="T1270" s="48"/>
    </row>
    <row r="1271" spans="3:20" ht="12.75">
      <c r="C1271"/>
      <c r="D1271"/>
      <c r="E1271"/>
      <c r="F1271"/>
      <c r="G1271"/>
      <c r="H1271"/>
      <c r="I1271"/>
      <c r="K1271"/>
      <c r="L1271"/>
      <c r="N1271"/>
      <c r="O1271"/>
      <c r="T1271" s="48"/>
    </row>
    <row r="1272" spans="3:20" ht="12.75">
      <c r="C1272"/>
      <c r="D1272"/>
      <c r="E1272"/>
      <c r="F1272"/>
      <c r="G1272"/>
      <c r="H1272"/>
      <c r="I1272"/>
      <c r="K1272"/>
      <c r="L1272"/>
      <c r="N1272"/>
      <c r="O1272"/>
      <c r="T1272" s="48"/>
    </row>
    <row r="1273" spans="3:20" ht="12.75">
      <c r="C1273"/>
      <c r="D1273"/>
      <c r="E1273"/>
      <c r="F1273"/>
      <c r="G1273"/>
      <c r="H1273"/>
      <c r="I1273"/>
      <c r="K1273"/>
      <c r="L1273"/>
      <c r="N1273"/>
      <c r="O1273"/>
      <c r="T1273" s="48"/>
    </row>
    <row r="1274" spans="3:20" ht="12.75">
      <c r="C1274"/>
      <c r="D1274"/>
      <c r="E1274"/>
      <c r="F1274"/>
      <c r="G1274"/>
      <c r="H1274"/>
      <c r="I1274"/>
      <c r="K1274"/>
      <c r="L1274"/>
      <c r="N1274"/>
      <c r="O1274"/>
      <c r="T1274" s="48"/>
    </row>
    <row r="1275" spans="3:20" ht="12.75">
      <c r="C1275"/>
      <c r="D1275"/>
      <c r="E1275"/>
      <c r="F1275"/>
      <c r="G1275"/>
      <c r="H1275"/>
      <c r="I1275"/>
      <c r="K1275"/>
      <c r="L1275"/>
      <c r="N1275"/>
      <c r="O1275"/>
      <c r="T1275" s="48"/>
    </row>
    <row r="1276" spans="3:20" ht="12.75">
      <c r="C1276"/>
      <c r="D1276"/>
      <c r="E1276"/>
      <c r="F1276"/>
      <c r="G1276"/>
      <c r="H1276"/>
      <c r="I1276"/>
      <c r="K1276"/>
      <c r="L1276"/>
      <c r="N1276"/>
      <c r="O1276"/>
      <c r="T1276" s="48"/>
    </row>
    <row r="1277" spans="3:20" ht="12.75">
      <c r="C1277"/>
      <c r="D1277"/>
      <c r="E1277"/>
      <c r="F1277"/>
      <c r="G1277"/>
      <c r="H1277"/>
      <c r="I1277"/>
      <c r="K1277"/>
      <c r="L1277"/>
      <c r="N1277"/>
      <c r="O1277"/>
      <c r="T1277" s="48"/>
    </row>
    <row r="1278" spans="3:20" ht="12.75">
      <c r="C1278"/>
      <c r="D1278"/>
      <c r="E1278"/>
      <c r="F1278"/>
      <c r="G1278"/>
      <c r="H1278"/>
      <c r="I1278"/>
      <c r="K1278"/>
      <c r="L1278"/>
      <c r="N1278"/>
      <c r="O1278"/>
      <c r="T1278" s="48"/>
    </row>
    <row r="1279" spans="3:20" ht="12.75">
      <c r="C1279"/>
      <c r="D1279"/>
      <c r="E1279"/>
      <c r="F1279"/>
      <c r="G1279"/>
      <c r="H1279"/>
      <c r="I1279"/>
      <c r="K1279"/>
      <c r="L1279"/>
      <c r="N1279"/>
      <c r="O1279"/>
      <c r="T1279" s="48"/>
    </row>
    <row r="1280" spans="3:20" ht="12.75">
      <c r="C1280"/>
      <c r="D1280"/>
      <c r="E1280"/>
      <c r="F1280"/>
      <c r="G1280"/>
      <c r="H1280"/>
      <c r="I1280"/>
      <c r="K1280"/>
      <c r="L1280"/>
      <c r="N1280"/>
      <c r="O1280"/>
      <c r="T1280" s="48"/>
    </row>
    <row r="1281" spans="3:20" ht="12.75">
      <c r="C1281"/>
      <c r="D1281"/>
      <c r="E1281"/>
      <c r="F1281"/>
      <c r="G1281"/>
      <c r="H1281"/>
      <c r="I1281"/>
      <c r="K1281"/>
      <c r="L1281"/>
      <c r="N1281"/>
      <c r="O1281"/>
      <c r="T1281" s="48"/>
    </row>
    <row r="1282" spans="3:20" ht="12.75">
      <c r="C1282"/>
      <c r="D1282"/>
      <c r="E1282"/>
      <c r="F1282"/>
      <c r="G1282"/>
      <c r="H1282"/>
      <c r="I1282"/>
      <c r="K1282"/>
      <c r="L1282"/>
      <c r="N1282"/>
      <c r="O1282"/>
      <c r="T1282" s="48"/>
    </row>
  </sheetData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Wealthy Boomer Discussion Forums</dc:title>
  <dc:subject/>
  <dc:creator>Peter Ponzo</dc:creator>
  <cp:keywords/>
  <dc:description/>
  <cp:lastModifiedBy>pjPonzo</cp:lastModifiedBy>
  <dcterms:created xsi:type="dcterms:W3CDTF">2002-01-04T15:18:09Z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